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3\EXECUTIE PNS\IANUARIE\"/>
    </mc:Choice>
  </mc:AlternateContent>
  <xr:revisionPtr revIDLastSave="0" documentId="13_ncr:1_{3A53968C-6BE0-49EF-8727-36AD8449B11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curenta'!$A$1:$I$160</definedName>
    <definedName name="_xlnm.Print_Area" localSheetId="0">'executie PNS total'!$A$1:$I$161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7" i="2" l="1"/>
  <c r="H147" i="2"/>
  <c r="I145" i="2"/>
  <c r="H145" i="2"/>
  <c r="I137" i="2"/>
  <c r="H137" i="2"/>
  <c r="I128" i="2"/>
  <c r="H128" i="2"/>
  <c r="I126" i="2"/>
  <c r="I125" i="2" s="1"/>
  <c r="I124" i="2" s="1"/>
  <c r="H126" i="2"/>
  <c r="H125" i="2"/>
  <c r="H124" i="2" s="1"/>
  <c r="I121" i="2"/>
  <c r="H121" i="2"/>
  <c r="I106" i="2"/>
  <c r="H106" i="2"/>
  <c r="I94" i="2"/>
  <c r="H94" i="2"/>
  <c r="I90" i="2"/>
  <c r="H90" i="2"/>
  <c r="I85" i="2"/>
  <c r="H85" i="2"/>
  <c r="I76" i="2"/>
  <c r="H76" i="2"/>
  <c r="I72" i="2"/>
  <c r="H72" i="2"/>
  <c r="H71" i="2" s="1"/>
  <c r="I71" i="2"/>
  <c r="I37" i="2"/>
  <c r="H37" i="2"/>
  <c r="I34" i="2"/>
  <c r="I33" i="2" s="1"/>
  <c r="H34" i="2"/>
  <c r="H33" i="2"/>
  <c r="I30" i="2"/>
  <c r="I154" i="2" s="1"/>
  <c r="H30" i="2"/>
  <c r="H154" i="2" s="1"/>
  <c r="I23" i="2"/>
  <c r="H23" i="2"/>
  <c r="H155" i="2" s="1"/>
  <c r="I19" i="2"/>
  <c r="H19" i="2"/>
  <c r="H17" i="2"/>
  <c r="I10" i="2"/>
  <c r="H10" i="2"/>
  <c r="I153" i="2" l="1"/>
  <c r="H153" i="2"/>
  <c r="I155" i="2"/>
  <c r="I17" i="2"/>
  <c r="C152" i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D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G137" i="3" s="1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E128" i="3"/>
  <c r="D128" i="3" s="1"/>
  <c r="G127" i="3"/>
  <c r="D127" i="3"/>
  <c r="I126" i="3"/>
  <c r="H126" i="3"/>
  <c r="F126" i="3"/>
  <c r="E126" i="3"/>
  <c r="D126" i="3" s="1"/>
  <c r="C125" i="3"/>
  <c r="B125" i="3"/>
  <c r="B124" i="3" s="1"/>
  <c r="B155" i="3" s="1"/>
  <c r="C124" i="3"/>
  <c r="C155" i="3" s="1"/>
  <c r="G123" i="3"/>
  <c r="D123" i="3"/>
  <c r="G122" i="3"/>
  <c r="D122" i="3"/>
  <c r="I121" i="3"/>
  <c r="H121" i="3"/>
  <c r="G121" i="3" s="1"/>
  <c r="F121" i="3"/>
  <c r="E121" i="3"/>
  <c r="D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D90" i="3"/>
  <c r="G89" i="3"/>
  <c r="D89" i="3"/>
  <c r="G88" i="3"/>
  <c r="D88" i="3"/>
  <c r="G87" i="3"/>
  <c r="D87" i="3"/>
  <c r="G86" i="3"/>
  <c r="D86" i="3"/>
  <c r="I85" i="3"/>
  <c r="H85" i="3"/>
  <c r="G85" i="3"/>
  <c r="F85" i="3"/>
  <c r="D85" i="3" s="1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D76" i="3" s="1"/>
  <c r="E76" i="3"/>
  <c r="G75" i="3"/>
  <c r="D75" i="3"/>
  <c r="G74" i="3"/>
  <c r="D74" i="3"/>
  <c r="G73" i="3"/>
  <c r="D73" i="3"/>
  <c r="I72" i="3"/>
  <c r="I71" i="3" s="1"/>
  <c r="H72" i="3"/>
  <c r="G72" i="3" s="1"/>
  <c r="F72" i="3"/>
  <c r="F71" i="3" s="1"/>
  <c r="E72" i="3"/>
  <c r="E71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F33" i="3" s="1"/>
  <c r="E37" i="3"/>
  <c r="D37" i="3" s="1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D23" i="3" s="1"/>
  <c r="G22" i="3"/>
  <c r="D22" i="3"/>
  <c r="G21" i="3"/>
  <c r="D21" i="3"/>
  <c r="G20" i="3"/>
  <c r="D20" i="3"/>
  <c r="I19" i="3"/>
  <c r="H19" i="3"/>
  <c r="F19" i="3"/>
  <c r="E19" i="3"/>
  <c r="G18" i="3"/>
  <c r="D18" i="3"/>
  <c r="I17" i="3"/>
  <c r="E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F147" i="2"/>
  <c r="E147" i="2"/>
  <c r="C147" i="2"/>
  <c r="B147" i="2"/>
  <c r="G146" i="2"/>
  <c r="D146" i="2"/>
  <c r="D145" i="2" s="1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F137" i="2"/>
  <c r="E137" i="2"/>
  <c r="D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G128" i="2"/>
  <c r="F128" i="2"/>
  <c r="E128" i="2"/>
  <c r="E125" i="2" s="1"/>
  <c r="E124" i="2" s="1"/>
  <c r="G127" i="2"/>
  <c r="D127" i="2"/>
  <c r="G126" i="2"/>
  <c r="F126" i="2"/>
  <c r="E126" i="2"/>
  <c r="G125" i="2"/>
  <c r="C125" i="2"/>
  <c r="B125" i="2"/>
  <c r="C124" i="2"/>
  <c r="C155" i="2" s="1"/>
  <c r="B124" i="2"/>
  <c r="B155" i="2" s="1"/>
  <c r="G123" i="2"/>
  <c r="D123" i="2"/>
  <c r="G122" i="2"/>
  <c r="D122" i="2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F106" i="2"/>
  <c r="E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F94" i="2"/>
  <c r="E94" i="2"/>
  <c r="D94" i="2" s="1"/>
  <c r="G93" i="2"/>
  <c r="D93" i="2"/>
  <c r="G92" i="2"/>
  <c r="D92" i="2"/>
  <c r="G91" i="2"/>
  <c r="D91" i="2"/>
  <c r="G90" i="2"/>
  <c r="F90" i="2"/>
  <c r="E90" i="2"/>
  <c r="D90" i="2" s="1"/>
  <c r="G89" i="2"/>
  <c r="D89" i="2"/>
  <c r="G88" i="2"/>
  <c r="D88" i="2"/>
  <c r="G87" i="2"/>
  <c r="D87" i="2"/>
  <c r="G86" i="2"/>
  <c r="D86" i="2"/>
  <c r="G85" i="2"/>
  <c r="F85" i="2"/>
  <c r="D85" i="2" s="1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F76" i="2"/>
  <c r="E76" i="2"/>
  <c r="D76" i="2" s="1"/>
  <c r="G75" i="2"/>
  <c r="D75" i="2"/>
  <c r="G74" i="2"/>
  <c r="D74" i="2"/>
  <c r="G73" i="2"/>
  <c r="D73" i="2"/>
  <c r="G72" i="2"/>
  <c r="F72" i="2"/>
  <c r="F71" i="2" s="1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F37" i="2"/>
  <c r="D37" i="2" s="1"/>
  <c r="E37" i="2"/>
  <c r="G36" i="2"/>
  <c r="D36" i="2"/>
  <c r="G35" i="2"/>
  <c r="D35" i="2"/>
  <c r="G34" i="2"/>
  <c r="F34" i="2"/>
  <c r="D34" i="2" s="1"/>
  <c r="E34" i="2"/>
  <c r="E33" i="2"/>
  <c r="C33" i="2"/>
  <c r="B33" i="2"/>
  <c r="G32" i="2"/>
  <c r="D32" i="2"/>
  <c r="G31" i="2"/>
  <c r="D31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F23" i="2"/>
  <c r="E23" i="2"/>
  <c r="G22" i="2"/>
  <c r="D22" i="2"/>
  <c r="G21" i="2"/>
  <c r="D21" i="2"/>
  <c r="G20" i="2"/>
  <c r="D20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F10" i="2"/>
  <c r="E10" i="2"/>
  <c r="C10" i="2"/>
  <c r="B10" i="2"/>
  <c r="D23" i="2" l="1"/>
  <c r="G37" i="2"/>
  <c r="D147" i="2"/>
  <c r="E71" i="2"/>
  <c r="D71" i="2" s="1"/>
  <c r="F33" i="2"/>
  <c r="D33" i="2" s="1"/>
  <c r="C153" i="2"/>
  <c r="D71" i="3"/>
  <c r="E155" i="2"/>
  <c r="D128" i="2"/>
  <c r="D10" i="2"/>
  <c r="D19" i="2"/>
  <c r="D30" i="2"/>
  <c r="D72" i="2"/>
  <c r="G121" i="2"/>
  <c r="G147" i="2"/>
  <c r="C153" i="3"/>
  <c r="F17" i="3"/>
  <c r="D17" i="3" s="1"/>
  <c r="I154" i="3"/>
  <c r="G37" i="3"/>
  <c r="G126" i="3"/>
  <c r="F154" i="3"/>
  <c r="B153" i="3"/>
  <c r="E33" i="3"/>
  <c r="D33" i="3" s="1"/>
  <c r="B153" i="2"/>
  <c r="E17" i="2"/>
  <c r="G106" i="2"/>
  <c r="G124" i="2"/>
  <c r="D126" i="2"/>
  <c r="G137" i="2"/>
  <c r="H17" i="3"/>
  <c r="G17" i="3" s="1"/>
  <c r="G23" i="3"/>
  <c r="E154" i="3"/>
  <c r="D72" i="3"/>
  <c r="G90" i="3"/>
  <c r="H125" i="3"/>
  <c r="I125" i="3"/>
  <c r="I124" i="3" s="1"/>
  <c r="I155" i="3" s="1"/>
  <c r="F125" i="3"/>
  <c r="F124" i="3" s="1"/>
  <c r="F155" i="3" s="1"/>
  <c r="G10" i="3"/>
  <c r="G19" i="3"/>
  <c r="G30" i="3"/>
  <c r="G154" i="3" s="1"/>
  <c r="E125" i="3"/>
  <c r="D10" i="3"/>
  <c r="D19" i="3"/>
  <c r="D30" i="3"/>
  <c r="D154" i="3" s="1"/>
  <c r="H33" i="3"/>
  <c r="G33" i="3" s="1"/>
  <c r="H71" i="3"/>
  <c r="G71" i="3" s="1"/>
  <c r="F154" i="2"/>
  <c r="G10" i="2"/>
  <c r="G19" i="2"/>
  <c r="G30" i="2"/>
  <c r="G33" i="2"/>
  <c r="F125" i="2"/>
  <c r="I37" i="1"/>
  <c r="H37" i="1"/>
  <c r="F37" i="1"/>
  <c r="E37" i="1"/>
  <c r="G155" i="2" l="1"/>
  <c r="D154" i="2"/>
  <c r="G17" i="2"/>
  <c r="E153" i="2"/>
  <c r="E154" i="2"/>
  <c r="D17" i="2"/>
  <c r="F153" i="3"/>
  <c r="G71" i="2"/>
  <c r="G154" i="2" s="1"/>
  <c r="G125" i="3"/>
  <c r="H124" i="3"/>
  <c r="I153" i="3"/>
  <c r="D125" i="3"/>
  <c r="E124" i="3"/>
  <c r="H154" i="3"/>
  <c r="H153" i="3"/>
  <c r="F124" i="2"/>
  <c r="D12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3" i="2" l="1"/>
  <c r="G124" i="3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5" i="3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<sst xmlns="http://schemas.openxmlformats.org/spreadsheetml/2006/main" count="1101" uniqueCount="167">
  <si>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</si>
  <si>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</si>
  <si>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</si>
  <si>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</si>
  <si>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</si>
  <si>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</si>
  <si>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</si>
  <si>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</si>
  <si>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</si>
  <si>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</si>
  <si>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</si>
  <si>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</si>
  <si>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</si>
  <si>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</si>
  <si>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</si>
  <si>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</si>
  <si>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</si>
  <si>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</si>
  <si>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</si>
  <si>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</si>
  <si>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</si>
  <si>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</si>
  <si>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</si>
  <si>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</si>
  <si>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</si>
  <si>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</si>
  <si>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</si>
  <si>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</si>
  <si>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</si>
  <si>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</si>
  <si>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</si>
  <si>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</si>
  <si>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</si>
  <si>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</si>
  <si>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</si>
  <si>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</si>
  <si>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</si>
  <si>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</si>
  <si>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</si>
  <si>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</si>
  <si>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</si>
  <si>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</si>
  <si>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</si>
  <si>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</si>
  <si>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</si>
  <si>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</si>
  <si>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</si>
  <si>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</si>
  <si>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</si>
  <si>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</si>
  <si>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</si>
  <si>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</si>
  <si>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</si>
  <si>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</si>
  <si>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</si>
  <si>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</si>
  <si>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</si>
  <si>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</si>
  <si>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</si>
  <si>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</si>
  <si>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</si>
  <si>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</si>
  <si>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</si>
  <si>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</si>
  <si>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</si>
  <si>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</si>
  <si>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</si>
  <si>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</si>
  <si>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</si>
  <si>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</si>
  <si>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</si>
  <si>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</si>
  <si>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</si>
  <si>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</si>
  <si>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</si>
  <si>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</si>
  <si>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</si>
  <si>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</si>
  <si>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</si>
  <si>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</si>
  <si>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</si>
  <si>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</si>
  <si>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</si>
  <si>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</si>
  <si>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</si>
  <si>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</si>
  <si>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</si>
  <si>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</si>
  <si>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</si>
  <si>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</si>
  <si>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</si>
  <si>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</si>
  <si>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</si>
  <si>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</si>
  <si>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</si>
  <si>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</si>
  <si>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</si>
  <si>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</si>
  <si>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</si>
  <si>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</si>
  <si>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</si>
  <si>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</si>
  <si>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</si>
  <si>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</si>
  <si>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</si>
  <si>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</si>
  <si>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</si>
  <si>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</si>
  <si>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</si>
  <si>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</si>
  <si>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</si>
  <si>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</si>
  <si>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</si>
  <si>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</si>
  <si>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</si>
  <si>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</si>
  <si>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</si>
  <si>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</si>
  <si>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</si>
  <si>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</si>
  <si>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</si>
  <si>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</si>
  <si>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</si>
  <si>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</si>
  <si>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</si>
  <si>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</si>
  <si>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</si>
  <si>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</si>
  <si>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</si>
  <si>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</si>
  <si>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</si>
  <si>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</si>
  <si>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</si>
  <si>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</si>
  <si>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</si>
  <si>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</si>
  <si>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</si>
  <si>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</si>
  <si>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</si>
  <si>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</si>
  <si>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</si>
  <si>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</si>
  <si>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</si>
  <si>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</si>
  <si>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</si>
  <si>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</si>
  <si>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</si>
  <si>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</si>
  <si>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</si>
  <si>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</si>
  <si>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</si>
  <si>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</si>
  <si>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</si>
  <si>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</si>
  <si>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</si>
  <si>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CASA DE ASIGURARI DE SANATATE MEHEDINTI</t>
  </si>
  <si>
    <t>DIRECTOR GENERAL ,</t>
  </si>
  <si>
    <t>DIRECTOR ECONOMIC,</t>
  </si>
  <si>
    <t xml:space="preserve">Intocmit, </t>
  </si>
  <si>
    <t>EC. DRINA ALBU</t>
  </si>
  <si>
    <t>EC.BIRCU FLORINA</t>
  </si>
  <si>
    <t>Ec. Betiu Adrian</t>
  </si>
  <si>
    <t>Credite bugetare 12 luni</t>
  </si>
  <si>
    <t>Credite bugetare 12 luni
 2022</t>
  </si>
  <si>
    <t>LA 31.01.2023</t>
  </si>
  <si>
    <t>Sume alocate de casa de asigurari  de  sanatate luna curenta - IANUARIE 2023</t>
  </si>
  <si>
    <t>Sume alocate de casa de asigurari  de  sanatate cumulat - la data de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</si>
</sst>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0" fontId="20" fillId="0" borderId="0" xfId="16" applyFont="1" applyAlignment="1" applyProtection="1">
      <alignment horizontal="center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/>
      <protection locked="0"/>
    </xf>
    <xf numFmtId="0" fontId="6" fillId="0" borderId="0" xfId="16" applyFont="1" applyProtection="1">
      <protection locked="0"/>
    </xf>
    <xf numFmtId="0" fontId="6" fillId="0" borderId="0" xfId="16" applyFont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0" fontId="1" fillId="0" borderId="0" xfId="16" applyProtection="1">
      <protection locked="0"/>
    </xf>
    <xf numFmtId="0" fontId="1" fillId="0" borderId="0" xfId="16" applyAlignment="1" applyProtection="1">
      <alignment horizontal="center"/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87"/>
  <sheetViews>
    <sheetView view="pageBreakPreview" zoomScaleNormal="100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B11" sqref="B11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4" t="s">
        <v>155</v>
      </c>
      <c r="B1" s="55"/>
    </row>
    <row r="2" spans="1:9" x14ac:dyDescent="0.2">
      <c r="B2" s="56"/>
      <c r="C2" s="57"/>
    </row>
    <row r="3" spans="1:9" ht="16.5" x14ac:dyDescent="0.2">
      <c r="A3" s="96" t="s">
        <v>152</v>
      </c>
      <c r="B3" s="96"/>
      <c r="C3" s="96"/>
      <c r="D3" s="96"/>
      <c r="E3" s="96"/>
      <c r="F3" s="96"/>
      <c r="G3" s="96"/>
      <c r="H3" s="96"/>
      <c r="I3" s="96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58"/>
      <c r="B5" s="58"/>
    </row>
    <row r="6" spans="1:9" x14ac:dyDescent="0.2">
      <c r="I6" s="59" t="s">
        <v>0</v>
      </c>
    </row>
    <row r="7" spans="1:9" ht="39.75" customHeight="1" x14ac:dyDescent="0.2">
      <c r="A7" s="98" t="s">
        <v>114</v>
      </c>
      <c r="B7" s="99" t="s">
        <v>142</v>
      </c>
      <c r="C7" s="99" t="s">
        <v>163</v>
      </c>
      <c r="D7" s="100" t="s">
        <v>165</v>
      </c>
      <c r="E7" s="99"/>
      <c r="F7" s="99"/>
      <c r="G7" s="100" t="s">
        <v>166</v>
      </c>
      <c r="H7" s="99"/>
      <c r="I7" s="99"/>
    </row>
    <row r="8" spans="1:9" s="61" customFormat="1" ht="46.5" customHeight="1" x14ac:dyDescent="0.15">
      <c r="A8" s="98"/>
      <c r="B8" s="99"/>
      <c r="C8" s="99"/>
      <c r="D8" s="60" t="s">
        <v>115</v>
      </c>
      <c r="E8" s="60" t="s">
        <v>116</v>
      </c>
      <c r="F8" s="60" t="s">
        <v>117</v>
      </c>
      <c r="G8" s="60" t="s">
        <v>115</v>
      </c>
      <c r="H8" s="60" t="s">
        <v>116</v>
      </c>
      <c r="I8" s="60" t="s">
        <v>117</v>
      </c>
    </row>
    <row r="9" spans="1:9" s="64" customFormat="1" x14ac:dyDescent="0.2">
      <c r="A9" s="62">
        <v>0</v>
      </c>
      <c r="B9" s="63">
        <v>1</v>
      </c>
      <c r="C9" s="63">
        <v>2</v>
      </c>
      <c r="D9" s="63" t="s">
        <v>118</v>
      </c>
      <c r="E9" s="63">
        <v>3</v>
      </c>
      <c r="F9" s="63">
        <v>4</v>
      </c>
      <c r="G9" s="63" t="s">
        <v>119</v>
      </c>
      <c r="H9" s="63">
        <v>6</v>
      </c>
      <c r="I9" s="63">
        <v>7</v>
      </c>
    </row>
    <row r="10" spans="1:9" x14ac:dyDescent="0.2">
      <c r="A10" s="65" t="s">
        <v>1</v>
      </c>
      <c r="B10" s="13">
        <f>+B11+B12+B13+B14+B15+B16</f>
        <v>3204</v>
      </c>
      <c r="C10" s="13">
        <f t="shared" ref="C10:I10" si="0">+C11+C12+C13+C14+C15+C16</f>
        <v>3204</v>
      </c>
      <c r="D10" s="13">
        <f>+E10+F10</f>
        <v>1888.12</v>
      </c>
      <c r="E10" s="13">
        <f t="shared" si="0"/>
        <v>649</v>
      </c>
      <c r="F10" s="13">
        <f t="shared" si="0"/>
        <v>1239.1199999999999</v>
      </c>
      <c r="G10" s="13">
        <f>+H10+I10</f>
        <v>1888.12</v>
      </c>
      <c r="H10" s="13">
        <f t="shared" si="0"/>
        <v>649</v>
      </c>
      <c r="I10" s="13">
        <f t="shared" si="0"/>
        <v>1239.1199999999999</v>
      </c>
    </row>
    <row r="11" spans="1:9" x14ac:dyDescent="0.2">
      <c r="A11" s="66" t="s">
        <v>2</v>
      </c>
      <c r="B11" s="67">
        <f>+'executie PNS activitate curenta'!B11+'executie PNS Ucraina'!B11</f>
        <v>3204</v>
      </c>
      <c r="C11" s="67">
        <f>+'executie PNS activitate curenta'!C11+'executie PNS Ucraina'!C11</f>
        <v>3204</v>
      </c>
      <c r="D11" s="13">
        <f t="shared" ref="D11:D80" si="1">+E11+F11</f>
        <v>0</v>
      </c>
      <c r="E11" s="67">
        <f>+'executie PNS activitate curenta'!E11+'executie PNS Ucraina'!E11</f>
        <v>0</v>
      </c>
      <c r="F11" s="67">
        <f>+'executie PNS activitate curenta'!F11+'executie PNS Ucraina'!F11</f>
        <v>0</v>
      </c>
      <c r="G11" s="13">
        <f t="shared" ref="G11:G80" si="2">+H11+I11</f>
        <v>0</v>
      </c>
      <c r="H11" s="67">
        <f>+'executie PNS activitate curenta'!H11+'executie PNS Ucraina'!H11</f>
        <v>0</v>
      </c>
      <c r="I11" s="67">
        <f>+'executie PNS activitate curenta'!I11+'executie PNS Ucraina'!I11</f>
        <v>0</v>
      </c>
    </row>
    <row r="12" spans="1:9" ht="25.5" x14ac:dyDescent="0.2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1888.12</v>
      </c>
      <c r="E12" s="67">
        <f>+'executie PNS activitate curenta'!E12+'executie PNS Ucraina'!E12</f>
        <v>649</v>
      </c>
      <c r="F12" s="67">
        <f>+'executie PNS activitate curenta'!F12+'executie PNS Ucraina'!F12</f>
        <v>1239.1199999999999</v>
      </c>
      <c r="G12" s="13">
        <f t="shared" si="2"/>
        <v>1888.12</v>
      </c>
      <c r="H12" s="67">
        <f>+'executie PNS activitate curenta'!H12+'executie PNS Ucraina'!H12</f>
        <v>649</v>
      </c>
      <c r="I12" s="67">
        <f>+'executie PNS activitate curenta'!I12+'executie PNS Ucraina'!I12</f>
        <v>1239.1199999999999</v>
      </c>
    </row>
    <row r="13" spans="1:9" ht="16.5" customHeight="1" x14ac:dyDescent="0.2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25.5" x14ac:dyDescent="0.2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30.75" customHeight="1" x14ac:dyDescent="0.2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ht="24" customHeight="1" x14ac:dyDescent="0.2">
      <c r="A16" s="66" t="s">
        <v>7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si="1"/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si="2"/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 x14ac:dyDescent="0.2">
      <c r="A17" s="19" t="s">
        <v>8</v>
      </c>
      <c r="B17" s="13">
        <f>+B18+B19+B23+B22</f>
        <v>5744</v>
      </c>
      <c r="C17" s="13">
        <f t="shared" ref="C17:I17" si="3">+C18+C19+C23+C22</f>
        <v>5744</v>
      </c>
      <c r="D17" s="13">
        <f t="shared" si="1"/>
        <v>3858.82</v>
      </c>
      <c r="E17" s="13">
        <f t="shared" si="3"/>
        <v>3.26</v>
      </c>
      <c r="F17" s="13">
        <f t="shared" si="3"/>
        <v>3855.56</v>
      </c>
      <c r="G17" s="13">
        <f t="shared" si="2"/>
        <v>3858.82</v>
      </c>
      <c r="H17" s="13">
        <f t="shared" si="3"/>
        <v>3.26</v>
      </c>
      <c r="I17" s="13">
        <f t="shared" si="3"/>
        <v>3855.56</v>
      </c>
    </row>
    <row r="18" spans="1:9" x14ac:dyDescent="0.2">
      <c r="A18" s="68" t="s">
        <v>9</v>
      </c>
      <c r="B18" s="67">
        <f>+'executie PNS activitate curenta'!B18+'executie PNS Ucraina'!B18</f>
        <v>5344</v>
      </c>
      <c r="C18" s="67">
        <f>+'executie PNS activitate curenta'!C18+'executie PNS Ucraina'!C18</f>
        <v>5344</v>
      </c>
      <c r="D18" s="13">
        <f t="shared" si="1"/>
        <v>3592.21</v>
      </c>
      <c r="E18" s="67">
        <f>+'executie PNS activitate curenta'!E18+'executie PNS Ucraina'!E18</f>
        <v>3.26</v>
      </c>
      <c r="F18" s="67">
        <f>+'executie PNS activitate curenta'!F18+'executie PNS Ucraina'!F18</f>
        <v>3588.95</v>
      </c>
      <c r="G18" s="13">
        <f t="shared" si="2"/>
        <v>3592.21</v>
      </c>
      <c r="H18" s="67">
        <f>+'executie PNS activitate curenta'!H18+'executie PNS Ucraina'!H18</f>
        <v>3.26</v>
      </c>
      <c r="I18" s="67">
        <f>+'executie PNS activitate curenta'!I18+'executie PNS Ucraina'!I18</f>
        <v>3588.95</v>
      </c>
    </row>
    <row r="19" spans="1:9" x14ac:dyDescent="0.2">
      <c r="A19" s="69" t="s">
        <v>10</v>
      </c>
      <c r="B19" s="67">
        <f>+'executie PNS activitate curenta'!B19+'executie PNS Ucraina'!B19</f>
        <v>396.51</v>
      </c>
      <c r="C19" s="67">
        <f>+'executie PNS activitate curenta'!C19+'executie PNS Ucraina'!C19</f>
        <v>396.51</v>
      </c>
      <c r="D19" s="13">
        <f t="shared" si="1"/>
        <v>266.61</v>
      </c>
      <c r="E19" s="67">
        <f>+E20+E21</f>
        <v>0</v>
      </c>
      <c r="F19" s="67">
        <f>+F20+F21</f>
        <v>266.61</v>
      </c>
      <c r="G19" s="13">
        <f t="shared" si="2"/>
        <v>266.61</v>
      </c>
      <c r="H19" s="67">
        <f t="shared" ref="H19:I19" si="4">+H20+H21</f>
        <v>0</v>
      </c>
      <c r="I19" s="67">
        <f t="shared" si="4"/>
        <v>266.61</v>
      </c>
    </row>
    <row r="20" spans="1:9" x14ac:dyDescent="0.2">
      <c r="A20" s="14" t="s">
        <v>126</v>
      </c>
      <c r="B20" s="12" t="s">
        <v>121</v>
      </c>
      <c r="C20" s="12" t="s">
        <v>121</v>
      </c>
      <c r="D20" s="13">
        <f t="shared" si="1"/>
        <v>8.76</v>
      </c>
      <c r="E20" s="67">
        <f>+'executie PNS activitate curenta'!E20+'executie PNS Ucraina'!E20</f>
        <v>0</v>
      </c>
      <c r="F20" s="67">
        <f>+'executie PNS activitate curenta'!F20+'executie PNS Ucraina'!F20</f>
        <v>8.76</v>
      </c>
      <c r="G20" s="13">
        <f t="shared" si="2"/>
        <v>8.76</v>
      </c>
      <c r="H20" s="67">
        <f>+'executie PNS activitate curenta'!H20+'executie PNS Ucraina'!H20</f>
        <v>0</v>
      </c>
      <c r="I20" s="67">
        <f>+'executie PNS activitate curenta'!I20+'executie PNS Ucraina'!I20</f>
        <v>8.76</v>
      </c>
    </row>
    <row r="21" spans="1:9" x14ac:dyDescent="0.2">
      <c r="A21" s="14" t="s">
        <v>127</v>
      </c>
      <c r="B21" s="12" t="s">
        <v>121</v>
      </c>
      <c r="C21" s="12" t="s">
        <v>121</v>
      </c>
      <c r="D21" s="13">
        <f t="shared" si="1"/>
        <v>257.85000000000002</v>
      </c>
      <c r="E21" s="67">
        <f>+'executie PNS activitate curenta'!E21+'executie PNS Ucraina'!E21</f>
        <v>0</v>
      </c>
      <c r="F21" s="67">
        <f>+'executie PNS activitate curenta'!F21+'executie PNS Ucraina'!F21</f>
        <v>257.85000000000002</v>
      </c>
      <c r="G21" s="13">
        <f t="shared" si="2"/>
        <v>257.85000000000002</v>
      </c>
      <c r="H21" s="67">
        <f>+'executie PNS activitate curenta'!H21+'executie PNS Ucraina'!H21</f>
        <v>0</v>
      </c>
      <c r="I21" s="67">
        <f>+'executie PNS activitate curenta'!I21+'executie PNS Ucraina'!I21</f>
        <v>257.85000000000002</v>
      </c>
    </row>
    <row r="22" spans="1:9" ht="25.5" x14ac:dyDescent="0.2">
      <c r="A22" s="70" t="s">
        <v>11</v>
      </c>
      <c r="B22" s="67">
        <f>+'executie PNS activitate curenta'!B22+'executie PNS Ucraina'!B22</f>
        <v>0</v>
      </c>
      <c r="C22" s="67">
        <f>+'executie PNS activitate curenta'!C22+'executie PNS Ucraina'!C22</f>
        <v>0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</v>
      </c>
      <c r="H22" s="67">
        <f>+'executie PNS activitate curenta'!H22+'executie PNS Ucraina'!H22</f>
        <v>0</v>
      </c>
      <c r="I22" s="67">
        <f>+'executie PNS activitate curenta'!I22+'executie PNS Ucraina'!I22</f>
        <v>0</v>
      </c>
    </row>
    <row r="23" spans="1:9" ht="25.5" x14ac:dyDescent="0.2">
      <c r="A23" s="70" t="s">
        <v>120</v>
      </c>
      <c r="B23" s="67">
        <f>+'executie PNS activitate curenta'!B23+'executie PNS Ucraina'!B23</f>
        <v>3.49</v>
      </c>
      <c r="C23" s="67">
        <f>+'executie PNS activitate curenta'!C23+'executie PNS Ucraina'!C23</f>
        <v>3.49</v>
      </c>
      <c r="D23" s="13">
        <f t="shared" si="1"/>
        <v>0</v>
      </c>
      <c r="E23" s="71">
        <f t="shared" ref="E23:I23" si="5">+E24+E25+E26+E27+E28+E29</f>
        <v>0</v>
      </c>
      <c r="F23" s="71">
        <f t="shared" si="5"/>
        <v>0</v>
      </c>
      <c r="G23" s="13">
        <f t="shared" si="2"/>
        <v>0</v>
      </c>
      <c r="H23" s="71">
        <f t="shared" si="5"/>
        <v>0</v>
      </c>
      <c r="I23" s="71">
        <f t="shared" si="5"/>
        <v>0</v>
      </c>
    </row>
    <row r="24" spans="1:9" x14ac:dyDescent="0.2">
      <c r="A24" s="70" t="s">
        <v>12</v>
      </c>
      <c r="B24" s="12" t="s">
        <v>121</v>
      </c>
      <c r="C24" s="12" t="s">
        <v>121</v>
      </c>
      <c r="D24" s="13">
        <f t="shared" si="1"/>
        <v>0</v>
      </c>
      <c r="E24" s="67">
        <f>+'executie PNS activitate curenta'!E24+'executie PNS Ucraina'!E24</f>
        <v>0</v>
      </c>
      <c r="F24" s="67">
        <f>+'executie PNS activitate curenta'!F24+'executie PNS Ucraina'!F24</f>
        <v>0</v>
      </c>
      <c r="G24" s="13">
        <f t="shared" si="2"/>
        <v>0</v>
      </c>
      <c r="H24" s="67">
        <f>+'executie PNS activitate curenta'!H24+'executie PNS Ucraina'!H24</f>
        <v>0</v>
      </c>
      <c r="I24" s="67">
        <f>+'executie PNS activitate curenta'!I24+'executie PNS Ucraina'!I24</f>
        <v>0</v>
      </c>
    </row>
    <row r="25" spans="1:9" x14ac:dyDescent="0.2">
      <c r="A25" s="70" t="s">
        <v>13</v>
      </c>
      <c r="B25" s="12" t="s">
        <v>121</v>
      </c>
      <c r="C25" s="12" t="s">
        <v>121</v>
      </c>
      <c r="D25" s="13">
        <f t="shared" si="1"/>
        <v>0</v>
      </c>
      <c r="E25" s="67">
        <f>+'executie PNS activitate curenta'!E25+'executie PNS Ucraina'!E25</f>
        <v>0</v>
      </c>
      <c r="F25" s="67">
        <f>+'executie PNS activitate curenta'!F25+'executie PNS Ucraina'!F25</f>
        <v>0</v>
      </c>
      <c r="G25" s="13">
        <f t="shared" si="2"/>
        <v>0</v>
      </c>
      <c r="H25" s="67">
        <f>+'executie PNS activitate curenta'!H25+'executie PNS Ucraina'!H25</f>
        <v>0</v>
      </c>
      <c r="I25" s="67">
        <f>+'executie PNS activitate curenta'!I25+'executie PNS Ucraina'!I25</f>
        <v>0</v>
      </c>
    </row>
    <row r="26" spans="1:9" x14ac:dyDescent="0.2">
      <c r="A26" s="70" t="s">
        <v>14</v>
      </c>
      <c r="B26" s="12" t="s">
        <v>121</v>
      </c>
      <c r="C26" s="12" t="s">
        <v>121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 x14ac:dyDescent="0.2">
      <c r="A27" s="70" t="s">
        <v>15</v>
      </c>
      <c r="B27" s="12" t="s">
        <v>121</v>
      </c>
      <c r="C27" s="12" t="s">
        <v>121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 x14ac:dyDescent="0.2">
      <c r="A28" s="70" t="s">
        <v>16</v>
      </c>
      <c r="B28" s="12" t="s">
        <v>121</v>
      </c>
      <c r="C28" s="12" t="s">
        <v>121</v>
      </c>
      <c r="D28" s="13">
        <f t="shared" si="1"/>
        <v>0</v>
      </c>
      <c r="E28" s="67">
        <f>+'executie PNS activitate curenta'!E28+'executie PNS Ucraina'!E28</f>
        <v>0</v>
      </c>
      <c r="F28" s="67">
        <f>+'executie PNS activitate curenta'!F28+'executie PNS Ucraina'!F28</f>
        <v>0</v>
      </c>
      <c r="G28" s="13">
        <f t="shared" si="2"/>
        <v>0</v>
      </c>
      <c r="H28" s="67">
        <f>+'executie PNS activitate curenta'!H28+'executie PNS Ucraina'!H28</f>
        <v>0</v>
      </c>
      <c r="I28" s="67">
        <f>+'executie PNS activitate curenta'!I28+'executie PNS Ucraina'!I28</f>
        <v>0</v>
      </c>
    </row>
    <row r="29" spans="1:9" x14ac:dyDescent="0.2">
      <c r="A29" s="70" t="s">
        <v>17</v>
      </c>
      <c r="B29" s="12" t="s">
        <v>121</v>
      </c>
      <c r="C29" s="12" t="s">
        <v>121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 x14ac:dyDescent="0.2">
      <c r="A30" s="19" t="s">
        <v>18</v>
      </c>
      <c r="B30" s="13">
        <f>+B31+B32</f>
        <v>72</v>
      </c>
      <c r="C30" s="13">
        <f t="shared" ref="C30:I30" si="6">+C31+C32</f>
        <v>72</v>
      </c>
      <c r="D30" s="13">
        <f t="shared" si="1"/>
        <v>50.21</v>
      </c>
      <c r="E30" s="13">
        <f t="shared" si="6"/>
        <v>0</v>
      </c>
      <c r="F30" s="13">
        <f t="shared" si="6"/>
        <v>50.21</v>
      </c>
      <c r="G30" s="13">
        <f t="shared" si="2"/>
        <v>50.21</v>
      </c>
      <c r="H30" s="13">
        <f t="shared" si="6"/>
        <v>0</v>
      </c>
      <c r="I30" s="13">
        <f t="shared" si="6"/>
        <v>50.21</v>
      </c>
    </row>
    <row r="31" spans="1:9" x14ac:dyDescent="0.2">
      <c r="A31" s="14" t="s">
        <v>19</v>
      </c>
      <c r="B31" s="67">
        <f>+'executie PNS activitate curenta'!B31+'executie PNS Ucraina'!B31</f>
        <v>0</v>
      </c>
      <c r="C31" s="67">
        <f>+'executie PNS activitate curenta'!C31+'executie PNS Ucraina'!C31</f>
        <v>0</v>
      </c>
      <c r="D31" s="13">
        <f t="shared" si="1"/>
        <v>50.21</v>
      </c>
      <c r="E31" s="67">
        <f>+'executie PNS activitate curenta'!E31+'executie PNS Ucraina'!E31</f>
        <v>0</v>
      </c>
      <c r="F31" s="67">
        <f>+'executie PNS activitate curenta'!F31+'executie PNS Ucraina'!F31</f>
        <v>50.21</v>
      </c>
      <c r="G31" s="13">
        <f t="shared" si="2"/>
        <v>50.21</v>
      </c>
      <c r="H31" s="67">
        <f>+'executie PNS activitate curenta'!H31+'executie PNS Ucraina'!H31</f>
        <v>0</v>
      </c>
      <c r="I31" s="67">
        <f>+'executie PNS activitate curenta'!I31+'executie PNS Ucraina'!I31</f>
        <v>50.21</v>
      </c>
    </row>
    <row r="32" spans="1:9" x14ac:dyDescent="0.2">
      <c r="A32" s="14" t="s">
        <v>20</v>
      </c>
      <c r="B32" s="67">
        <f>+'executie PNS activitate curenta'!B32+'executie PNS Ucraina'!B32</f>
        <v>72</v>
      </c>
      <c r="C32" s="67">
        <f>+'executie PNS activitate curenta'!C32+'executie PNS Ucraina'!C32</f>
        <v>72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 x14ac:dyDescent="0.2">
      <c r="A33" s="19" t="s">
        <v>21</v>
      </c>
      <c r="B33" s="13">
        <f t="shared" ref="B33:I33" si="7">+B37+B34</f>
        <v>277</v>
      </c>
      <c r="C33" s="13">
        <f t="shared" si="7"/>
        <v>277</v>
      </c>
      <c r="D33" s="13">
        <f t="shared" si="1"/>
        <v>180.53999999999996</v>
      </c>
      <c r="E33" s="13">
        <f t="shared" si="7"/>
        <v>0</v>
      </c>
      <c r="F33" s="13">
        <f t="shared" si="7"/>
        <v>180.53999999999996</v>
      </c>
      <c r="G33" s="13">
        <f t="shared" si="2"/>
        <v>180.53999999999996</v>
      </c>
      <c r="H33" s="13">
        <f t="shared" si="7"/>
        <v>0</v>
      </c>
      <c r="I33" s="13">
        <f t="shared" si="7"/>
        <v>180.53999999999996</v>
      </c>
    </row>
    <row r="34" spans="1:9" x14ac:dyDescent="0.2">
      <c r="A34" s="72" t="s">
        <v>128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8">+E35+E36</f>
        <v>0</v>
      </c>
      <c r="F34" s="71">
        <f t="shared" si="8"/>
        <v>0</v>
      </c>
      <c r="G34" s="13">
        <f t="shared" si="2"/>
        <v>0</v>
      </c>
      <c r="H34" s="71">
        <f t="shared" si="8"/>
        <v>0</v>
      </c>
      <c r="I34" s="71">
        <f t="shared" si="8"/>
        <v>0</v>
      </c>
    </row>
    <row r="35" spans="1:9" x14ac:dyDescent="0.2">
      <c r="A35" s="14" t="s">
        <v>132</v>
      </c>
      <c r="B35" s="12" t="s">
        <v>121</v>
      </c>
      <c r="C35" s="12" t="s">
        <v>121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 x14ac:dyDescent="0.2">
      <c r="A36" s="73" t="s">
        <v>131</v>
      </c>
      <c r="B36" s="12" t="s">
        <v>121</v>
      </c>
      <c r="C36" s="12" t="s">
        <v>121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 x14ac:dyDescent="0.2">
      <c r="A37" s="72" t="s">
        <v>129</v>
      </c>
      <c r="B37" s="67">
        <f>+'executie PNS activitate curenta'!B37+'executie PNS Ucraina'!B37</f>
        <v>277</v>
      </c>
      <c r="C37" s="67">
        <f>+'executie PNS activitate curenta'!C37+'executie PNS Ucraina'!C37</f>
        <v>277</v>
      </c>
      <c r="D37" s="13">
        <f t="shared" si="1"/>
        <v>180.53999999999996</v>
      </c>
      <c r="E37" s="71">
        <f>+E38+E39+E40+E41+E42+E43+E44+E45+E46+E47+E48+E49+E50+E51+E52+E53+E54+E55+E56+E57+E58+E59+E60+E61+E62+E63+E64+E65+E66+E67+E68+E69</f>
        <v>0</v>
      </c>
      <c r="F37" s="71">
        <f>+F38+F39+F40+F41+F42+F43+F44+F45+F46+F47+F48+F49+F50+F51+F52+F53+F54+F55+F56+F57+F58+F59+F60+F61+F62+F63+F64+F65+F66+F67+F68+F69</f>
        <v>180.53999999999996</v>
      </c>
      <c r="G37" s="13">
        <f t="shared" si="2"/>
        <v>180.53999999999996</v>
      </c>
      <c r="H37" s="71">
        <f>+H38+H39+H40+H41+H42+H43+H44+H45+H46+H47+H48+H49+H50+H51+H52+H53+H54+H55+H56+H57+H58+H59+H60+H61+H62+H63+H64+H65+H66+H67+H68+H69</f>
        <v>0</v>
      </c>
      <c r="I37" s="71">
        <f>+I38+I39+I40+I41+I42+I43+I44+I45+I46+I47+I48+I49+I50+I51+I52+I53+I54+I55+I56+I57+I58+I59+I60+I61+I62+I63+I64+I65+I66+I67+I68+I69</f>
        <v>180.53999999999996</v>
      </c>
    </row>
    <row r="38" spans="1:9" x14ac:dyDescent="0.2">
      <c r="A38" s="14" t="s">
        <v>22</v>
      </c>
      <c r="B38" s="12" t="s">
        <v>121</v>
      </c>
      <c r="C38" s="12" t="s">
        <v>121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 x14ac:dyDescent="0.2">
      <c r="A39" s="14" t="s">
        <v>23</v>
      </c>
      <c r="B39" s="12" t="s">
        <v>121</v>
      </c>
      <c r="C39" s="12" t="s">
        <v>121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 x14ac:dyDescent="0.2">
      <c r="A40" s="14" t="s">
        <v>24</v>
      </c>
      <c r="B40" s="12" t="s">
        <v>121</v>
      </c>
      <c r="C40" s="12" t="s">
        <v>121</v>
      </c>
      <c r="D40" s="13">
        <f t="shared" si="1"/>
        <v>3.89</v>
      </c>
      <c r="E40" s="67">
        <f>+'executie PNS activitate curenta'!E40+'executie PNS Ucraina'!E40</f>
        <v>0</v>
      </c>
      <c r="F40" s="67">
        <f>+'executie PNS activitate curenta'!F40+'executie PNS Ucraina'!F40</f>
        <v>3.89</v>
      </c>
      <c r="G40" s="13">
        <f t="shared" si="2"/>
        <v>3.89</v>
      </c>
      <c r="H40" s="67">
        <f>+'executie PNS activitate curenta'!H40+'executie PNS Ucraina'!H40</f>
        <v>0</v>
      </c>
      <c r="I40" s="67">
        <f>+'executie PNS activitate curenta'!I40+'executie PNS Ucraina'!I40</f>
        <v>3.89</v>
      </c>
    </row>
    <row r="41" spans="1:9" x14ac:dyDescent="0.2">
      <c r="A41" s="14" t="s">
        <v>130</v>
      </c>
      <c r="B41" s="12" t="s">
        <v>121</v>
      </c>
      <c r="C41" s="12" t="s">
        <v>121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 x14ac:dyDescent="0.2">
      <c r="A42" s="14" t="s">
        <v>25</v>
      </c>
      <c r="B42" s="12" t="s">
        <v>121</v>
      </c>
      <c r="C42" s="12" t="s">
        <v>121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 x14ac:dyDescent="0.2">
      <c r="A43" s="14" t="s">
        <v>26</v>
      </c>
      <c r="B43" s="12" t="s">
        <v>121</v>
      </c>
      <c r="C43" s="12" t="s">
        <v>121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 x14ac:dyDescent="0.2">
      <c r="A44" s="14" t="s">
        <v>27</v>
      </c>
      <c r="B44" s="12" t="s">
        <v>121</v>
      </c>
      <c r="C44" s="12" t="s">
        <v>121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 x14ac:dyDescent="0.2">
      <c r="A45" s="14" t="s">
        <v>28</v>
      </c>
      <c r="B45" s="12" t="s">
        <v>121</v>
      </c>
      <c r="C45" s="12" t="s">
        <v>121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 x14ac:dyDescent="0.2">
      <c r="A46" s="14" t="s">
        <v>29</v>
      </c>
      <c r="B46" s="12" t="s">
        <v>121</v>
      </c>
      <c r="C46" s="12" t="s">
        <v>121</v>
      </c>
      <c r="D46" s="13">
        <f t="shared" si="1"/>
        <v>0</v>
      </c>
      <c r="E46" s="67">
        <f>+'executie PNS activitate curenta'!E46+'executie PNS Ucraina'!E46</f>
        <v>0</v>
      </c>
      <c r="F46" s="67">
        <f>+'executie PNS activitate curenta'!F46+'executie PNS Ucraina'!F46</f>
        <v>0</v>
      </c>
      <c r="G46" s="13">
        <f t="shared" si="2"/>
        <v>0</v>
      </c>
      <c r="H46" s="67">
        <f>+'executie PNS activitate curenta'!H46+'executie PNS Ucraina'!H46</f>
        <v>0</v>
      </c>
      <c r="I46" s="67">
        <f>+'executie PNS activitate curenta'!I46+'executie PNS Ucraina'!I46</f>
        <v>0</v>
      </c>
    </row>
    <row r="47" spans="1:9" x14ac:dyDescent="0.2">
      <c r="A47" s="14" t="s">
        <v>30</v>
      </c>
      <c r="B47" s="12" t="s">
        <v>121</v>
      </c>
      <c r="C47" s="12" t="s">
        <v>121</v>
      </c>
      <c r="D47" s="13">
        <f t="shared" si="1"/>
        <v>0</v>
      </c>
      <c r="E47" s="67">
        <f>+'executie PNS activitate curenta'!E47+'executie PNS Ucraina'!E47</f>
        <v>0</v>
      </c>
      <c r="F47" s="67">
        <f>+'executie PNS activitate curenta'!F47+'executie PNS Ucraina'!F47</f>
        <v>0</v>
      </c>
      <c r="G47" s="13">
        <f t="shared" si="2"/>
        <v>0</v>
      </c>
      <c r="H47" s="67">
        <f>+'executie PNS activitate curenta'!H47+'executie PNS Ucraina'!H47</f>
        <v>0</v>
      </c>
      <c r="I47" s="67">
        <f>+'executie PNS activitate curenta'!I47+'executie PNS Ucraina'!I47</f>
        <v>0</v>
      </c>
    </row>
    <row r="48" spans="1:9" x14ac:dyDescent="0.2">
      <c r="A48" s="14" t="s">
        <v>31</v>
      </c>
      <c r="B48" s="12" t="s">
        <v>121</v>
      </c>
      <c r="C48" s="12" t="s">
        <v>121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 x14ac:dyDescent="0.2">
      <c r="A49" s="14" t="s">
        <v>32</v>
      </c>
      <c r="B49" s="12" t="s">
        <v>121</v>
      </c>
      <c r="C49" s="12" t="s">
        <v>121</v>
      </c>
      <c r="D49" s="13">
        <f t="shared" si="1"/>
        <v>0</v>
      </c>
      <c r="E49" s="67">
        <f>+'executie PNS activitate curenta'!E49+'executie PNS Ucraina'!E49</f>
        <v>0</v>
      </c>
      <c r="F49" s="67">
        <f>+'executie PNS activitate curenta'!F49+'executie PNS Ucraina'!F49</f>
        <v>0</v>
      </c>
      <c r="G49" s="13">
        <f t="shared" si="2"/>
        <v>0</v>
      </c>
      <c r="H49" s="67">
        <f>+'executie PNS activitate curenta'!H49+'executie PNS Ucraina'!H49</f>
        <v>0</v>
      </c>
      <c r="I49" s="67">
        <f>+'executie PNS activitate curenta'!I49+'executie PNS Ucraina'!I49</f>
        <v>0</v>
      </c>
    </row>
    <row r="50" spans="1:9" x14ac:dyDescent="0.2">
      <c r="A50" s="14" t="s">
        <v>33</v>
      </c>
      <c r="B50" s="12" t="s">
        <v>121</v>
      </c>
      <c r="C50" s="12" t="s">
        <v>121</v>
      </c>
      <c r="D50" s="13">
        <f t="shared" si="1"/>
        <v>165.89</v>
      </c>
      <c r="E50" s="67">
        <f>+'executie PNS activitate curenta'!E50+'executie PNS Ucraina'!E50</f>
        <v>0</v>
      </c>
      <c r="F50" s="67">
        <f>+'executie PNS activitate curenta'!F50+'executie PNS Ucraina'!F50</f>
        <v>165.89</v>
      </c>
      <c r="G50" s="13">
        <f t="shared" si="2"/>
        <v>165.89</v>
      </c>
      <c r="H50" s="67">
        <f>+'executie PNS activitate curenta'!H50+'executie PNS Ucraina'!H50</f>
        <v>0</v>
      </c>
      <c r="I50" s="67">
        <f>+'executie PNS activitate curenta'!I50+'executie PNS Ucraina'!I50</f>
        <v>165.89</v>
      </c>
    </row>
    <row r="51" spans="1:9" x14ac:dyDescent="0.2">
      <c r="A51" s="68" t="s">
        <v>131</v>
      </c>
      <c r="B51" s="12" t="s">
        <v>121</v>
      </c>
      <c r="C51" s="12" t="s">
        <v>121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 x14ac:dyDescent="0.2">
      <c r="A52" s="14" t="s">
        <v>34</v>
      </c>
      <c r="B52" s="12" t="s">
        <v>121</v>
      </c>
      <c r="C52" s="12" t="s">
        <v>121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 x14ac:dyDescent="0.2">
      <c r="A53" s="14" t="s">
        <v>35</v>
      </c>
      <c r="B53" s="12" t="s">
        <v>121</v>
      </c>
      <c r="C53" s="12" t="s">
        <v>121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 x14ac:dyDescent="0.2">
      <c r="A54" s="14" t="s">
        <v>36</v>
      </c>
      <c r="B54" s="12" t="s">
        <v>121</v>
      </c>
      <c r="C54" s="12" t="s">
        <v>121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 x14ac:dyDescent="0.2">
      <c r="A55" s="14" t="s">
        <v>150</v>
      </c>
      <c r="B55" s="12" t="s">
        <v>121</v>
      </c>
      <c r="C55" s="12" t="s">
        <v>121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 x14ac:dyDescent="0.2">
      <c r="A56" s="14" t="s">
        <v>37</v>
      </c>
      <c r="B56" s="12" t="s">
        <v>121</v>
      </c>
      <c r="C56" s="12" t="s">
        <v>121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 x14ac:dyDescent="0.2">
      <c r="A57" s="14" t="s">
        <v>151</v>
      </c>
      <c r="B57" s="12" t="s">
        <v>121</v>
      </c>
      <c r="C57" s="12" t="s">
        <v>121</v>
      </c>
      <c r="D57" s="13">
        <f t="shared" si="1"/>
        <v>10.76</v>
      </c>
      <c r="E57" s="67">
        <f>+'executie PNS activitate curenta'!E57+'executie PNS Ucraina'!E57</f>
        <v>0</v>
      </c>
      <c r="F57" s="67">
        <f>+'executie PNS activitate curenta'!F57+'executie PNS Ucraina'!F57</f>
        <v>10.76</v>
      </c>
      <c r="G57" s="13">
        <f t="shared" si="2"/>
        <v>10.76</v>
      </c>
      <c r="H57" s="67">
        <f>+'executie PNS activitate curenta'!H57+'executie PNS Ucraina'!H57</f>
        <v>0</v>
      </c>
      <c r="I57" s="67">
        <f>+'executie PNS activitate curenta'!I57+'executie PNS Ucraina'!I57</f>
        <v>10.76</v>
      </c>
    </row>
    <row r="58" spans="1:9" x14ac:dyDescent="0.2">
      <c r="A58" s="14" t="s">
        <v>38</v>
      </c>
      <c r="B58" s="12" t="s">
        <v>121</v>
      </c>
      <c r="C58" s="12" t="s">
        <v>121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 x14ac:dyDescent="0.2">
      <c r="A59" s="14" t="s">
        <v>39</v>
      </c>
      <c r="B59" s="12" t="s">
        <v>121</v>
      </c>
      <c r="C59" s="12" t="s">
        <v>121</v>
      </c>
      <c r="D59" s="13">
        <f t="shared" si="1"/>
        <v>0</v>
      </c>
      <c r="E59" s="67">
        <f>+'executie PNS activitate curenta'!E59+'executie PNS Ucraina'!E59</f>
        <v>0</v>
      </c>
      <c r="F59" s="67">
        <f>+'executie PNS activitate curenta'!F59+'executie PNS Ucraina'!F59</f>
        <v>0</v>
      </c>
      <c r="G59" s="13">
        <f t="shared" si="2"/>
        <v>0</v>
      </c>
      <c r="H59" s="67">
        <f>+'executie PNS activitate curenta'!H59+'executie PNS Ucraina'!H59</f>
        <v>0</v>
      </c>
      <c r="I59" s="67">
        <f>+'executie PNS activitate curenta'!I59+'executie PNS Ucraina'!I59</f>
        <v>0</v>
      </c>
    </row>
    <row r="60" spans="1:9" x14ac:dyDescent="0.2">
      <c r="A60" s="14" t="s">
        <v>40</v>
      </c>
      <c r="B60" s="12" t="s">
        <v>121</v>
      </c>
      <c r="C60" s="12" t="s">
        <v>121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 x14ac:dyDescent="0.2">
      <c r="A61" s="14" t="s">
        <v>41</v>
      </c>
      <c r="B61" s="12" t="s">
        <v>121</v>
      </c>
      <c r="C61" s="12" t="s">
        <v>121</v>
      </c>
      <c r="D61" s="13">
        <f t="shared" si="1"/>
        <v>0</v>
      </c>
      <c r="E61" s="67">
        <f>+'executie PNS activitate curenta'!E61+'executie PNS Ucraina'!E61</f>
        <v>0</v>
      </c>
      <c r="F61" s="67">
        <f>+'executie PNS activitate curenta'!F61+'executie PNS Ucraina'!F61</f>
        <v>0</v>
      </c>
      <c r="G61" s="13">
        <f t="shared" si="2"/>
        <v>0</v>
      </c>
      <c r="H61" s="67">
        <f>+'executie PNS activitate curenta'!H61+'executie PNS Ucraina'!H61</f>
        <v>0</v>
      </c>
      <c r="I61" s="67">
        <f>+'executie PNS activitate curenta'!I61+'executie PNS Ucraina'!I61</f>
        <v>0</v>
      </c>
    </row>
    <row r="62" spans="1:9" x14ac:dyDescent="0.2">
      <c r="A62" s="14" t="s">
        <v>42</v>
      </c>
      <c r="B62" s="12" t="s">
        <v>121</v>
      </c>
      <c r="C62" s="12" t="s">
        <v>121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 x14ac:dyDescent="0.2">
      <c r="A63" s="14" t="s">
        <v>43</v>
      </c>
      <c r="B63" s="12" t="s">
        <v>121</v>
      </c>
      <c r="C63" s="12" t="s">
        <v>121</v>
      </c>
      <c r="D63" s="13">
        <f t="shared" si="1"/>
        <v>0</v>
      </c>
      <c r="E63" s="67">
        <f>+'executie PNS activitate curenta'!E63+'executie PNS Ucraina'!E63</f>
        <v>0</v>
      </c>
      <c r="F63" s="67">
        <f>+'executie PNS activitate curenta'!F63+'executie PNS Ucraina'!F63</f>
        <v>0</v>
      </c>
      <c r="G63" s="13">
        <f t="shared" si="2"/>
        <v>0</v>
      </c>
      <c r="H63" s="67">
        <f>+'executie PNS activitate curenta'!H63+'executie PNS Ucraina'!H63</f>
        <v>0</v>
      </c>
      <c r="I63" s="67">
        <f>+'executie PNS activitate curenta'!I63+'executie PNS Ucraina'!I63</f>
        <v>0</v>
      </c>
    </row>
    <row r="64" spans="1:9" x14ac:dyDescent="0.2">
      <c r="A64" s="14" t="s">
        <v>134</v>
      </c>
      <c r="B64" s="12" t="s">
        <v>121</v>
      </c>
      <c r="C64" s="12" t="s">
        <v>121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 x14ac:dyDescent="0.2">
      <c r="A65" s="14" t="s">
        <v>135</v>
      </c>
      <c r="B65" s="12" t="s">
        <v>121</v>
      </c>
      <c r="C65" s="12" t="s">
        <v>121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 x14ac:dyDescent="0.2">
      <c r="A66" s="14" t="s">
        <v>136</v>
      </c>
      <c r="B66" s="12" t="s">
        <v>121</v>
      </c>
      <c r="C66" s="12" t="s">
        <v>121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 x14ac:dyDescent="0.2">
      <c r="A67" s="14" t="s">
        <v>139</v>
      </c>
      <c r="B67" s="12" t="s">
        <v>121</v>
      </c>
      <c r="C67" s="12" t="s">
        <v>121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 x14ac:dyDescent="0.2">
      <c r="A68" s="14" t="s">
        <v>148</v>
      </c>
      <c r="B68" s="12" t="s">
        <v>121</v>
      </c>
      <c r="C68" s="12" t="s">
        <v>121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 x14ac:dyDescent="0.2">
      <c r="A69" s="14" t="s">
        <v>149</v>
      </c>
      <c r="B69" s="12" t="s">
        <v>121</v>
      </c>
      <c r="C69" s="12" t="s">
        <v>121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 x14ac:dyDescent="0.2">
      <c r="A70" s="19" t="s">
        <v>44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 x14ac:dyDescent="0.2">
      <c r="A71" s="19" t="s">
        <v>45</v>
      </c>
      <c r="B71" s="67">
        <f>+'executie PNS activitate curenta'!B71+'executie PNS Ucraina'!B71</f>
        <v>601</v>
      </c>
      <c r="C71" s="67">
        <f>+'executie PNS activitate curenta'!C71+'executie PNS Ucraina'!C71</f>
        <v>601</v>
      </c>
      <c r="D71" s="13">
        <f t="shared" si="1"/>
        <v>600.20000000000005</v>
      </c>
      <c r="E71" s="13">
        <f>+E72+E76+E80+E81+E84+E82+E83</f>
        <v>600.20000000000005</v>
      </c>
      <c r="F71" s="13">
        <f>+F72+F76+F80+F81+F84+F82+F83</f>
        <v>0</v>
      </c>
      <c r="G71" s="13">
        <f t="shared" si="2"/>
        <v>600.20000000000005</v>
      </c>
      <c r="H71" s="13">
        <f>+H72+H76+H80+H81+H84+H82+H83</f>
        <v>600.20000000000005</v>
      </c>
      <c r="I71" s="13">
        <f>+I72+I76+I80+I81+I84+I82+I83</f>
        <v>0</v>
      </c>
    </row>
    <row r="72" spans="1:9" x14ac:dyDescent="0.2">
      <c r="A72" s="19" t="s">
        <v>46</v>
      </c>
      <c r="B72" s="12" t="s">
        <v>121</v>
      </c>
      <c r="C72" s="12" t="s">
        <v>121</v>
      </c>
      <c r="D72" s="13">
        <f t="shared" si="1"/>
        <v>219.64</v>
      </c>
      <c r="E72" s="71">
        <f t="shared" ref="E72:I72" si="9">+E73+E74+E75</f>
        <v>219.64</v>
      </c>
      <c r="F72" s="71">
        <f t="shared" si="9"/>
        <v>0</v>
      </c>
      <c r="G72" s="13">
        <f t="shared" si="2"/>
        <v>219.64</v>
      </c>
      <c r="H72" s="71">
        <f t="shared" si="9"/>
        <v>219.64</v>
      </c>
      <c r="I72" s="71">
        <f t="shared" si="9"/>
        <v>0</v>
      </c>
    </row>
    <row r="73" spans="1:9" x14ac:dyDescent="0.2">
      <c r="A73" s="14" t="s">
        <v>47</v>
      </c>
      <c r="B73" s="12" t="s">
        <v>121</v>
      </c>
      <c r="C73" s="12" t="s">
        <v>121</v>
      </c>
      <c r="D73" s="13">
        <f t="shared" si="1"/>
        <v>219.64</v>
      </c>
      <c r="E73" s="67">
        <f>+'executie PNS activitate curenta'!E73+'executie PNS Ucraina'!E73</f>
        <v>219.64</v>
      </c>
      <c r="F73" s="67">
        <f>+'executie PNS activitate curenta'!F73+'executie PNS Ucraina'!F73</f>
        <v>0</v>
      </c>
      <c r="G73" s="13">
        <f t="shared" si="2"/>
        <v>219.64</v>
      </c>
      <c r="H73" s="67">
        <f>+'executie PNS activitate curenta'!H73+'executie PNS Ucraina'!H73</f>
        <v>219.64</v>
      </c>
      <c r="I73" s="67">
        <f>+'executie PNS activitate curenta'!I73+'executie PNS Ucraina'!I73</f>
        <v>0</v>
      </c>
    </row>
    <row r="74" spans="1:9" x14ac:dyDescent="0.2">
      <c r="A74" s="14" t="s">
        <v>48</v>
      </c>
      <c r="B74" s="12" t="s">
        <v>121</v>
      </c>
      <c r="C74" s="12" t="s">
        <v>121</v>
      </c>
      <c r="D74" s="13">
        <f t="shared" si="1"/>
        <v>0</v>
      </c>
      <c r="E74" s="67">
        <f>+'executie PNS activitate curenta'!E74+'executie PNS Ucraina'!E74</f>
        <v>0</v>
      </c>
      <c r="F74" s="67">
        <f>+'executie PNS activitate curenta'!F74+'executie PNS Ucraina'!F74</f>
        <v>0</v>
      </c>
      <c r="G74" s="13">
        <f t="shared" si="2"/>
        <v>0</v>
      </c>
      <c r="H74" s="67">
        <f>+'executie PNS activitate curenta'!H74+'executie PNS Ucraina'!H74</f>
        <v>0</v>
      </c>
      <c r="I74" s="67">
        <f>+'executie PNS activitate curenta'!I74+'executie PNS Ucraina'!I74</f>
        <v>0</v>
      </c>
    </row>
    <row r="75" spans="1:9" x14ac:dyDescent="0.2">
      <c r="A75" s="74" t="s">
        <v>49</v>
      </c>
      <c r="B75" s="12" t="s">
        <v>121</v>
      </c>
      <c r="C75" s="12" t="s">
        <v>121</v>
      </c>
      <c r="D75" s="13">
        <f t="shared" si="1"/>
        <v>0</v>
      </c>
      <c r="E75" s="67">
        <f>+'executie PNS activitate curenta'!E75+'executie PNS Ucraina'!E75</f>
        <v>0</v>
      </c>
      <c r="F75" s="67">
        <f>+'executie PNS activitate curenta'!F75+'executie PNS Ucraina'!F75</f>
        <v>0</v>
      </c>
      <c r="G75" s="13">
        <f t="shared" si="2"/>
        <v>0</v>
      </c>
      <c r="H75" s="67">
        <f>+'executie PNS activitate curenta'!H75+'executie PNS Ucraina'!H75</f>
        <v>0</v>
      </c>
      <c r="I75" s="67">
        <f>+'executie PNS activitate curenta'!I75+'executie PNS Ucraina'!I75</f>
        <v>0</v>
      </c>
    </row>
    <row r="76" spans="1:9" x14ac:dyDescent="0.2">
      <c r="A76" s="19" t="s">
        <v>50</v>
      </c>
      <c r="B76" s="12" t="s">
        <v>121</v>
      </c>
      <c r="C76" s="12" t="s">
        <v>121</v>
      </c>
      <c r="D76" s="13">
        <f t="shared" si="1"/>
        <v>380.56</v>
      </c>
      <c r="E76" s="71">
        <f t="shared" ref="E76:I76" si="10">+E77+E78+E79</f>
        <v>380.56</v>
      </c>
      <c r="F76" s="71">
        <f t="shared" si="10"/>
        <v>0</v>
      </c>
      <c r="G76" s="13">
        <f t="shared" si="2"/>
        <v>380.56</v>
      </c>
      <c r="H76" s="71">
        <f t="shared" si="10"/>
        <v>380.56</v>
      </c>
      <c r="I76" s="71">
        <f t="shared" si="10"/>
        <v>0</v>
      </c>
    </row>
    <row r="77" spans="1:9" x14ac:dyDescent="0.2">
      <c r="A77" s="74" t="s">
        <v>47</v>
      </c>
      <c r="B77" s="12" t="s">
        <v>121</v>
      </c>
      <c r="C77" s="12" t="s">
        <v>121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 x14ac:dyDescent="0.2">
      <c r="A78" s="14" t="s">
        <v>48</v>
      </c>
      <c r="B78" s="12" t="s">
        <v>121</v>
      </c>
      <c r="C78" s="12" t="s">
        <v>121</v>
      </c>
      <c r="D78" s="13">
        <f t="shared" si="1"/>
        <v>380.56</v>
      </c>
      <c r="E78" s="67">
        <f>+'executie PNS activitate curenta'!E78+'executie PNS Ucraina'!E78</f>
        <v>380.56</v>
      </c>
      <c r="F78" s="67">
        <f>+'executie PNS activitate curenta'!F78+'executie PNS Ucraina'!F78</f>
        <v>0</v>
      </c>
      <c r="G78" s="13">
        <f t="shared" si="2"/>
        <v>380.56</v>
      </c>
      <c r="H78" s="67">
        <f>+'executie PNS activitate curenta'!H78+'executie PNS Ucraina'!H78</f>
        <v>380.56</v>
      </c>
      <c r="I78" s="67">
        <f>+'executie PNS activitate curenta'!I78+'executie PNS Ucraina'!I78</f>
        <v>0</v>
      </c>
    </row>
    <row r="79" spans="1:9" x14ac:dyDescent="0.2">
      <c r="A79" s="14" t="s">
        <v>51</v>
      </c>
      <c r="B79" s="12" t="s">
        <v>121</v>
      </c>
      <c r="C79" s="12" t="s">
        <v>121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 x14ac:dyDescent="0.2">
      <c r="A80" s="14" t="s">
        <v>52</v>
      </c>
      <c r="B80" s="12" t="s">
        <v>121</v>
      </c>
      <c r="C80" s="12" t="s">
        <v>121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 x14ac:dyDescent="0.2">
      <c r="A81" s="14" t="s">
        <v>53</v>
      </c>
      <c r="B81" s="12" t="s">
        <v>121</v>
      </c>
      <c r="C81" s="12" t="s">
        <v>121</v>
      </c>
      <c r="D81" s="13">
        <f t="shared" ref="D81:D84" si="11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2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 x14ac:dyDescent="0.2">
      <c r="A82" s="14" t="s">
        <v>146</v>
      </c>
      <c r="B82" s="12" t="s">
        <v>121</v>
      </c>
      <c r="C82" s="12" t="s">
        <v>121</v>
      </c>
      <c r="D82" s="13">
        <f t="shared" si="11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2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 x14ac:dyDescent="0.2">
      <c r="A83" s="14" t="s">
        <v>147</v>
      </c>
      <c r="B83" s="12" t="s">
        <v>121</v>
      </c>
      <c r="C83" s="12" t="s">
        <v>121</v>
      </c>
      <c r="D83" s="13">
        <f t="shared" si="11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2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 x14ac:dyDescent="0.2">
      <c r="A84" s="14" t="s">
        <v>54</v>
      </c>
      <c r="B84" s="12" t="s">
        <v>121</v>
      </c>
      <c r="C84" s="12" t="s">
        <v>121</v>
      </c>
      <c r="D84" s="13">
        <f t="shared" si="11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2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 x14ac:dyDescent="0.2">
      <c r="A85" s="19" t="s">
        <v>55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2" si="13">+E85+F85</f>
        <v>0</v>
      </c>
      <c r="E85" s="13">
        <f t="shared" ref="E85:I85" si="14">+E86+E87+E88+E89</f>
        <v>0</v>
      </c>
      <c r="F85" s="13">
        <f t="shared" si="14"/>
        <v>0</v>
      </c>
      <c r="G85" s="13">
        <f t="shared" ref="G85:G152" si="15">+H85+I85</f>
        <v>0</v>
      </c>
      <c r="H85" s="13">
        <f t="shared" si="14"/>
        <v>0</v>
      </c>
      <c r="I85" s="13">
        <f t="shared" si="14"/>
        <v>0</v>
      </c>
    </row>
    <row r="86" spans="1:25" x14ac:dyDescent="0.2">
      <c r="A86" s="14" t="s">
        <v>56</v>
      </c>
      <c r="B86" s="12" t="s">
        <v>121</v>
      </c>
      <c r="C86" s="12" t="s">
        <v>121</v>
      </c>
      <c r="D86" s="13">
        <f t="shared" si="13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5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 x14ac:dyDescent="0.2">
      <c r="A87" s="14" t="s">
        <v>57</v>
      </c>
      <c r="B87" s="12" t="s">
        <v>121</v>
      </c>
      <c r="C87" s="12" t="s">
        <v>121</v>
      </c>
      <c r="D87" s="13">
        <f t="shared" si="13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5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 x14ac:dyDescent="0.2">
      <c r="A88" s="14" t="s">
        <v>58</v>
      </c>
      <c r="B88" s="12" t="s">
        <v>121</v>
      </c>
      <c r="C88" s="12" t="s">
        <v>121</v>
      </c>
      <c r="D88" s="13">
        <f t="shared" si="13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5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 x14ac:dyDescent="0.2">
      <c r="A89" s="14" t="s">
        <v>59</v>
      </c>
      <c r="B89" s="12" t="s">
        <v>121</v>
      </c>
      <c r="C89" s="12" t="s">
        <v>121</v>
      </c>
      <c r="D89" s="13">
        <f t="shared" si="13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5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 x14ac:dyDescent="0.2">
      <c r="A90" s="19" t="s">
        <v>60</v>
      </c>
      <c r="B90" s="67">
        <f>+'executie PNS activitate curenta'!B90+'executie PNS Ucraina'!B90</f>
        <v>0</v>
      </c>
      <c r="C90" s="67">
        <f>+'executie PNS activitate curenta'!C90+'executie PNS Ucraina'!C90</f>
        <v>0</v>
      </c>
      <c r="D90" s="13">
        <f t="shared" si="13"/>
        <v>0</v>
      </c>
      <c r="E90" s="13">
        <f t="shared" ref="E90:I90" si="16">+E91+E92+E93</f>
        <v>0</v>
      </c>
      <c r="F90" s="13">
        <f t="shared" si="16"/>
        <v>0</v>
      </c>
      <c r="G90" s="13">
        <f t="shared" si="15"/>
        <v>0</v>
      </c>
      <c r="H90" s="13">
        <f t="shared" si="16"/>
        <v>0</v>
      </c>
      <c r="I90" s="13">
        <f t="shared" si="16"/>
        <v>0</v>
      </c>
    </row>
    <row r="91" spans="1:25" x14ac:dyDescent="0.2">
      <c r="A91" s="14" t="s">
        <v>61</v>
      </c>
      <c r="B91" s="12" t="s">
        <v>121</v>
      </c>
      <c r="C91" s="12" t="s">
        <v>121</v>
      </c>
      <c r="D91" s="13">
        <f t="shared" si="13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5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62</v>
      </c>
      <c r="B92" s="12" t="s">
        <v>121</v>
      </c>
      <c r="C92" s="12" t="s">
        <v>121</v>
      </c>
      <c r="D92" s="13">
        <f t="shared" si="13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5"/>
        <v>0</v>
      </c>
      <c r="H92" s="67">
        <f>+'executie PNS activitate curenta'!H92+'executie PNS Ucraina'!H92</f>
        <v>0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63</v>
      </c>
      <c r="B93" s="12" t="s">
        <v>121</v>
      </c>
      <c r="C93" s="12" t="s">
        <v>121</v>
      </c>
      <c r="D93" s="13">
        <f t="shared" si="13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5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64</v>
      </c>
      <c r="B94" s="67">
        <f>+'executie PNS activitate curenta'!B94+'executie PNS Ucraina'!B94</f>
        <v>68</v>
      </c>
      <c r="C94" s="67">
        <f>+'executie PNS activitate curenta'!C94+'executie PNS Ucraina'!C94</f>
        <v>68</v>
      </c>
      <c r="D94" s="13">
        <f t="shared" si="13"/>
        <v>56.47</v>
      </c>
      <c r="E94" s="13">
        <f>+E95+E96+E97+E98+E99+E100+E101+E102+E103+E104</f>
        <v>56.47</v>
      </c>
      <c r="F94" s="13">
        <f>+F95+F96+F97+F98+F99+F100+F101+F102+F103+F104</f>
        <v>0</v>
      </c>
      <c r="G94" s="13">
        <f t="shared" si="15"/>
        <v>56.47</v>
      </c>
      <c r="H94" s="13">
        <f>+H95+H96+H97+H98+H99+H100+H101+H102+H103+H104</f>
        <v>56.47</v>
      </c>
      <c r="I94" s="13">
        <f>+I95+I96+I97+I98+I99+I100+I101+I102+I103+I104</f>
        <v>0</v>
      </c>
    </row>
    <row r="95" spans="1:25" s="17" customFormat="1" x14ac:dyDescent="0.2">
      <c r="A95" s="14" t="s">
        <v>65</v>
      </c>
      <c r="B95" s="12" t="s">
        <v>121</v>
      </c>
      <c r="C95" s="12" t="s">
        <v>121</v>
      </c>
      <c r="D95" s="13">
        <f t="shared" si="13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5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 x14ac:dyDescent="0.2">
      <c r="A96" s="14" t="s">
        <v>66</v>
      </c>
      <c r="B96" s="12" t="s">
        <v>121</v>
      </c>
      <c r="C96" s="12" t="s">
        <v>121</v>
      </c>
      <c r="D96" s="13">
        <f t="shared" si="13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5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 x14ac:dyDescent="0.2">
      <c r="A97" s="14" t="s">
        <v>67</v>
      </c>
      <c r="B97" s="12" t="s">
        <v>121</v>
      </c>
      <c r="C97" s="12" t="s">
        <v>121</v>
      </c>
      <c r="D97" s="13">
        <f t="shared" si="13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5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 x14ac:dyDescent="0.2">
      <c r="A98" s="14" t="s">
        <v>68</v>
      </c>
      <c r="B98" s="12" t="s">
        <v>121</v>
      </c>
      <c r="C98" s="12" t="s">
        <v>121</v>
      </c>
      <c r="D98" s="13">
        <f t="shared" si="13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5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 x14ac:dyDescent="0.2">
      <c r="A99" s="14" t="s">
        <v>69</v>
      </c>
      <c r="B99" s="12" t="s">
        <v>121</v>
      </c>
      <c r="C99" s="12" t="s">
        <v>121</v>
      </c>
      <c r="D99" s="13">
        <f t="shared" si="13"/>
        <v>56.47</v>
      </c>
      <c r="E99" s="67">
        <f>+'executie PNS activitate curenta'!E99+'executie PNS Ucraina'!E99</f>
        <v>56.47</v>
      </c>
      <c r="F99" s="67">
        <f>+'executie PNS activitate curenta'!F99+'executie PNS Ucraina'!F99</f>
        <v>0</v>
      </c>
      <c r="G99" s="13">
        <f t="shared" si="15"/>
        <v>56.47</v>
      </c>
      <c r="H99" s="67">
        <f>+'executie PNS activitate curenta'!H99+'executie PNS Ucraina'!H99</f>
        <v>56.47</v>
      </c>
      <c r="I99" s="67">
        <f>+'executie PNS activitate curenta'!I99+'executie PNS Ucraina'!I99</f>
        <v>0</v>
      </c>
    </row>
    <row r="100" spans="1:25" s="17" customFormat="1" x14ac:dyDescent="0.2">
      <c r="A100" s="14" t="s">
        <v>70</v>
      </c>
      <c r="B100" s="12" t="s">
        <v>121</v>
      </c>
      <c r="C100" s="12" t="s">
        <v>121</v>
      </c>
      <c r="D100" s="13">
        <f t="shared" si="13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5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 x14ac:dyDescent="0.2">
      <c r="A101" s="14" t="s">
        <v>71</v>
      </c>
      <c r="B101" s="12" t="s">
        <v>121</v>
      </c>
      <c r="C101" s="12" t="s">
        <v>121</v>
      </c>
      <c r="D101" s="13">
        <f t="shared" si="13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5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 x14ac:dyDescent="0.2">
      <c r="A102" s="14" t="s">
        <v>72</v>
      </c>
      <c r="B102" s="12" t="s">
        <v>121</v>
      </c>
      <c r="C102" s="12" t="s">
        <v>121</v>
      </c>
      <c r="D102" s="13">
        <f t="shared" si="13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5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 x14ac:dyDescent="0.2">
      <c r="A103" s="14" t="s">
        <v>73</v>
      </c>
      <c r="B103" s="12" t="s">
        <v>121</v>
      </c>
      <c r="C103" s="12" t="s">
        <v>121</v>
      </c>
      <c r="D103" s="13">
        <f t="shared" si="13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5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 x14ac:dyDescent="0.2">
      <c r="A104" s="14" t="s">
        <v>145</v>
      </c>
      <c r="B104" s="12" t="s">
        <v>121</v>
      </c>
      <c r="C104" s="12" t="s">
        <v>121</v>
      </c>
      <c r="D104" s="13">
        <f t="shared" si="13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5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 x14ac:dyDescent="0.2">
      <c r="A105" s="19" t="s">
        <v>74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3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5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75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3"/>
        <v>0</v>
      </c>
      <c r="E106" s="13">
        <f t="shared" ref="E106:I106" si="17">+E107+E108+E109+E110+E111+E112+E113+E114+E115+E116+E117+E118+E119+E120</f>
        <v>0</v>
      </c>
      <c r="F106" s="13">
        <f t="shared" si="17"/>
        <v>0</v>
      </c>
      <c r="G106" s="13">
        <f t="shared" si="15"/>
        <v>0</v>
      </c>
      <c r="H106" s="13">
        <f t="shared" si="17"/>
        <v>0</v>
      </c>
      <c r="I106" s="13">
        <f t="shared" si="17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76</v>
      </c>
      <c r="B107" s="12" t="s">
        <v>121</v>
      </c>
      <c r="C107" s="12" t="s">
        <v>121</v>
      </c>
      <c r="D107" s="13">
        <f t="shared" si="13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5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77</v>
      </c>
      <c r="B108" s="12" t="s">
        <v>121</v>
      </c>
      <c r="C108" s="12" t="s">
        <v>121</v>
      </c>
      <c r="D108" s="13">
        <f t="shared" si="13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5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78</v>
      </c>
      <c r="B109" s="12" t="s">
        <v>121</v>
      </c>
      <c r="C109" s="12" t="s">
        <v>121</v>
      </c>
      <c r="D109" s="13">
        <f t="shared" si="13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5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79</v>
      </c>
      <c r="B110" s="12" t="s">
        <v>121</v>
      </c>
      <c r="C110" s="12" t="s">
        <v>121</v>
      </c>
      <c r="D110" s="13">
        <f t="shared" si="13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5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80</v>
      </c>
      <c r="B111" s="12" t="s">
        <v>121</v>
      </c>
      <c r="C111" s="12" t="s">
        <v>121</v>
      </c>
      <c r="D111" s="13">
        <f t="shared" si="13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5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5" t="s">
        <v>81</v>
      </c>
      <c r="B112" s="12" t="s">
        <v>121</v>
      </c>
      <c r="C112" s="12" t="s">
        <v>121</v>
      </c>
      <c r="D112" s="13">
        <f t="shared" si="13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5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 x14ac:dyDescent="0.2">
      <c r="A113" s="75" t="s">
        <v>82</v>
      </c>
      <c r="B113" s="12" t="s">
        <v>121</v>
      </c>
      <c r="C113" s="12" t="s">
        <v>121</v>
      </c>
      <c r="D113" s="13">
        <f t="shared" si="13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5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 x14ac:dyDescent="0.2">
      <c r="A114" s="76" t="s">
        <v>83</v>
      </c>
      <c r="B114" s="12" t="s">
        <v>121</v>
      </c>
      <c r="C114" s="12" t="s">
        <v>121</v>
      </c>
      <c r="D114" s="13">
        <f t="shared" si="13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5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 x14ac:dyDescent="0.2">
      <c r="A115" s="76" t="s">
        <v>84</v>
      </c>
      <c r="B115" s="12" t="s">
        <v>121</v>
      </c>
      <c r="C115" s="12" t="s">
        <v>121</v>
      </c>
      <c r="D115" s="13">
        <f t="shared" si="13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5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 x14ac:dyDescent="0.2">
      <c r="A116" s="76" t="s">
        <v>85</v>
      </c>
      <c r="B116" s="12" t="s">
        <v>121</v>
      </c>
      <c r="C116" s="12" t="s">
        <v>121</v>
      </c>
      <c r="D116" s="13">
        <f t="shared" si="13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5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 x14ac:dyDescent="0.2">
      <c r="A117" s="76" t="s">
        <v>86</v>
      </c>
      <c r="B117" s="12" t="s">
        <v>121</v>
      </c>
      <c r="C117" s="12" t="s">
        <v>121</v>
      </c>
      <c r="D117" s="13">
        <f t="shared" si="13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5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 x14ac:dyDescent="0.2">
      <c r="A118" s="76" t="s">
        <v>87</v>
      </c>
      <c r="B118" s="12" t="s">
        <v>121</v>
      </c>
      <c r="C118" s="12" t="s">
        <v>121</v>
      </c>
      <c r="D118" s="13">
        <f t="shared" si="13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5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 x14ac:dyDescent="0.2">
      <c r="A119" s="76" t="s">
        <v>88</v>
      </c>
      <c r="B119" s="12" t="s">
        <v>121</v>
      </c>
      <c r="C119" s="12" t="s">
        <v>121</v>
      </c>
      <c r="D119" s="13">
        <f t="shared" si="13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5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 x14ac:dyDescent="0.2">
      <c r="A120" s="76" t="s">
        <v>89</v>
      </c>
      <c r="B120" s="12" t="s">
        <v>121</v>
      </c>
      <c r="C120" s="12" t="s">
        <v>121</v>
      </c>
      <c r="D120" s="13">
        <f t="shared" si="13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5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 x14ac:dyDescent="0.2">
      <c r="A121" s="19" t="s">
        <v>90</v>
      </c>
      <c r="B121" s="13">
        <f>+B122+B123</f>
        <v>0</v>
      </c>
      <c r="C121" s="13">
        <f>+C122+C123</f>
        <v>0</v>
      </c>
      <c r="D121" s="13">
        <f t="shared" si="13"/>
        <v>0</v>
      </c>
      <c r="E121" s="13">
        <f t="shared" ref="E121:F121" si="18">+E122+E123</f>
        <v>0</v>
      </c>
      <c r="F121" s="13">
        <f t="shared" si="18"/>
        <v>0</v>
      </c>
      <c r="G121" s="13">
        <f t="shared" si="15"/>
        <v>0</v>
      </c>
      <c r="H121" s="13">
        <f>+H122+H123</f>
        <v>0</v>
      </c>
      <c r="I121" s="13">
        <f>+I122+I123</f>
        <v>0</v>
      </c>
    </row>
    <row r="122" spans="1:9" s="17" customFormat="1" x14ac:dyDescent="0.2">
      <c r="A122" s="76" t="s">
        <v>122</v>
      </c>
      <c r="B122" s="67">
        <f>+'executie PNS activitate curenta'!B122+'executie PNS Ucraina'!B122</f>
        <v>0</v>
      </c>
      <c r="C122" s="67">
        <f>+'executie PNS activitate curenta'!C122+'executie PNS Ucraina'!C122</f>
        <v>0</v>
      </c>
      <c r="D122" s="13">
        <f t="shared" si="13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15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 x14ac:dyDescent="0.2">
      <c r="A123" s="76" t="s">
        <v>123</v>
      </c>
      <c r="B123" s="67">
        <f>+'executie PNS activitate curenta'!B123+'executie PNS Ucraina'!B123</f>
        <v>0</v>
      </c>
      <c r="C123" s="67">
        <f>+'executie PNS activitate curenta'!C123+'executie PNS Ucraina'!C123</f>
        <v>0</v>
      </c>
      <c r="D123" s="13">
        <f t="shared" si="13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15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ht="26.25" customHeight="1" x14ac:dyDescent="0.2">
      <c r="A124" s="19" t="s">
        <v>91</v>
      </c>
      <c r="B124" s="13">
        <f t="shared" ref="B124:I124" si="19">+B125+B137+B142+B143</f>
        <v>0</v>
      </c>
      <c r="C124" s="13">
        <f t="shared" si="19"/>
        <v>0</v>
      </c>
      <c r="D124" s="13">
        <f t="shared" si="13"/>
        <v>0</v>
      </c>
      <c r="E124" s="13">
        <f t="shared" si="19"/>
        <v>0</v>
      </c>
      <c r="F124" s="13">
        <f t="shared" si="19"/>
        <v>0</v>
      </c>
      <c r="G124" s="13">
        <f t="shared" si="15"/>
        <v>0</v>
      </c>
      <c r="H124" s="13">
        <f t="shared" si="19"/>
        <v>0</v>
      </c>
      <c r="I124" s="13">
        <f t="shared" si="19"/>
        <v>0</v>
      </c>
    </row>
    <row r="125" spans="1:9" s="17" customFormat="1" x14ac:dyDescent="0.2">
      <c r="A125" s="77" t="s">
        <v>92</v>
      </c>
      <c r="B125" s="13">
        <f t="shared" ref="B125:I125" si="20">+B128+B126</f>
        <v>0</v>
      </c>
      <c r="C125" s="13">
        <f t="shared" si="20"/>
        <v>0</v>
      </c>
      <c r="D125" s="13">
        <f t="shared" si="13"/>
        <v>0</v>
      </c>
      <c r="E125" s="13">
        <f t="shared" si="20"/>
        <v>0</v>
      </c>
      <c r="F125" s="13">
        <f t="shared" si="20"/>
        <v>0</v>
      </c>
      <c r="G125" s="13">
        <f t="shared" si="15"/>
        <v>0</v>
      </c>
      <c r="H125" s="13">
        <f t="shared" si="20"/>
        <v>0</v>
      </c>
      <c r="I125" s="13">
        <f t="shared" si="20"/>
        <v>0</v>
      </c>
    </row>
    <row r="126" spans="1:9" s="17" customFormat="1" x14ac:dyDescent="0.2">
      <c r="A126" s="77" t="s">
        <v>124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3"/>
        <v>0</v>
      </c>
      <c r="E126" s="13">
        <f t="shared" ref="E126:I126" si="21">+E127</f>
        <v>0</v>
      </c>
      <c r="F126" s="13">
        <f t="shared" si="21"/>
        <v>0</v>
      </c>
      <c r="G126" s="13">
        <f t="shared" si="15"/>
        <v>0</v>
      </c>
      <c r="H126" s="13">
        <f t="shared" si="21"/>
        <v>0</v>
      </c>
      <c r="I126" s="13">
        <f t="shared" si="21"/>
        <v>0</v>
      </c>
    </row>
    <row r="127" spans="1:9" s="17" customFormat="1" x14ac:dyDescent="0.2">
      <c r="A127" s="20" t="s">
        <v>94</v>
      </c>
      <c r="B127" s="12" t="s">
        <v>121</v>
      </c>
      <c r="C127" s="12" t="s">
        <v>121</v>
      </c>
      <c r="D127" s="13">
        <f t="shared" si="13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5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 x14ac:dyDescent="0.2">
      <c r="A128" s="77" t="s">
        <v>125</v>
      </c>
      <c r="B128" s="67">
        <f>+'executie PNS activitate curenta'!B128+'executie PNS Ucraina'!B128</f>
        <v>0</v>
      </c>
      <c r="C128" s="67">
        <f>+'executie PNS activitate curenta'!C128+'executie PNS Ucraina'!C128</f>
        <v>0</v>
      </c>
      <c r="D128" s="13">
        <f t="shared" si="13"/>
        <v>0</v>
      </c>
      <c r="E128" s="13">
        <f t="shared" ref="E128:I128" si="22">+E129+E130+E131+E132+E133++E134+E135+E136</f>
        <v>0</v>
      </c>
      <c r="F128" s="13">
        <f t="shared" si="22"/>
        <v>0</v>
      </c>
      <c r="G128" s="13">
        <f t="shared" si="15"/>
        <v>0</v>
      </c>
      <c r="H128" s="13">
        <f t="shared" si="22"/>
        <v>0</v>
      </c>
      <c r="I128" s="13">
        <f t="shared" si="22"/>
        <v>0</v>
      </c>
    </row>
    <row r="129" spans="1:9" s="17" customFormat="1" x14ac:dyDescent="0.2">
      <c r="A129" s="20" t="s">
        <v>93</v>
      </c>
      <c r="B129" s="12" t="s">
        <v>121</v>
      </c>
      <c r="C129" s="12" t="s">
        <v>121</v>
      </c>
      <c r="D129" s="13">
        <f t="shared" si="13"/>
        <v>0</v>
      </c>
      <c r="E129" s="67">
        <f>+'executie PNS activitate curenta'!E129+'executie PNS Ucraina'!E129</f>
        <v>0</v>
      </c>
      <c r="F129" s="67">
        <f>+'executie PNS activitate curenta'!F129+'executie PNS Ucraina'!F129</f>
        <v>0</v>
      </c>
      <c r="G129" s="13">
        <f t="shared" si="15"/>
        <v>0</v>
      </c>
      <c r="H129" s="67">
        <f>+'executie PNS activitate curenta'!H129+'executie PNS Ucraina'!H129</f>
        <v>0</v>
      </c>
      <c r="I129" s="67">
        <f>+'executie PNS activitate curenta'!I129+'executie PNS Ucraina'!I129</f>
        <v>0</v>
      </c>
    </row>
    <row r="130" spans="1:9" s="17" customFormat="1" x14ac:dyDescent="0.2">
      <c r="A130" s="20" t="s">
        <v>95</v>
      </c>
      <c r="B130" s="12" t="s">
        <v>121</v>
      </c>
      <c r="C130" s="12" t="s">
        <v>121</v>
      </c>
      <c r="D130" s="13">
        <f t="shared" si="13"/>
        <v>0</v>
      </c>
      <c r="E130" s="67">
        <f>+'executie PNS activitate curenta'!E130+'executie PNS Ucraina'!E130</f>
        <v>0</v>
      </c>
      <c r="F130" s="67">
        <f>+'executie PNS activitate curenta'!F130+'executie PNS Ucraina'!F130</f>
        <v>0</v>
      </c>
      <c r="G130" s="13">
        <f t="shared" si="15"/>
        <v>0</v>
      </c>
      <c r="H130" s="67">
        <f>+'executie PNS activitate curenta'!H130+'executie PNS Ucraina'!H130</f>
        <v>0</v>
      </c>
      <c r="I130" s="67">
        <f>+'executie PNS activitate curenta'!I130+'executie PNS Ucraina'!I130</f>
        <v>0</v>
      </c>
    </row>
    <row r="131" spans="1:9" s="17" customFormat="1" x14ac:dyDescent="0.2">
      <c r="A131" s="20" t="s">
        <v>96</v>
      </c>
      <c r="B131" s="12" t="s">
        <v>121</v>
      </c>
      <c r="C131" s="12" t="s">
        <v>121</v>
      </c>
      <c r="D131" s="13">
        <f t="shared" si="13"/>
        <v>0</v>
      </c>
      <c r="E131" s="67">
        <f>+'executie PNS activitate curenta'!E131+'executie PNS Ucraina'!E131</f>
        <v>0</v>
      </c>
      <c r="F131" s="67">
        <f>+'executie PNS activitate curenta'!F131+'executie PNS Ucraina'!F131</f>
        <v>0</v>
      </c>
      <c r="G131" s="13">
        <f t="shared" si="15"/>
        <v>0</v>
      </c>
      <c r="H131" s="67">
        <f>+'executie PNS activitate curenta'!H131+'executie PNS Ucraina'!H131</f>
        <v>0</v>
      </c>
      <c r="I131" s="67">
        <f>+'executie PNS activitate curenta'!I131+'executie PNS Ucraina'!I131</f>
        <v>0</v>
      </c>
    </row>
    <row r="132" spans="1:9" s="17" customFormat="1" x14ac:dyDescent="0.2">
      <c r="A132" s="20" t="s">
        <v>97</v>
      </c>
      <c r="B132" s="12" t="s">
        <v>121</v>
      </c>
      <c r="C132" s="12" t="s">
        <v>121</v>
      </c>
      <c r="D132" s="13">
        <f t="shared" si="13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5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 x14ac:dyDescent="0.2">
      <c r="A133" s="20" t="s">
        <v>98</v>
      </c>
      <c r="B133" s="12" t="s">
        <v>121</v>
      </c>
      <c r="C133" s="12" t="s">
        <v>121</v>
      </c>
      <c r="D133" s="13">
        <f t="shared" si="13"/>
        <v>0</v>
      </c>
      <c r="E133" s="67">
        <f>+'executie PNS activitate curenta'!E133+'executie PNS Ucraina'!E133</f>
        <v>0</v>
      </c>
      <c r="F133" s="67">
        <f>+'executie PNS activitate curenta'!F133+'executie PNS Ucraina'!F133</f>
        <v>0</v>
      </c>
      <c r="G133" s="13">
        <f t="shared" si="15"/>
        <v>0</v>
      </c>
      <c r="H133" s="67">
        <f>+'executie PNS activitate curenta'!H133+'executie PNS Ucraina'!H133</f>
        <v>0</v>
      </c>
      <c r="I133" s="67">
        <f>+'executie PNS activitate curenta'!I133+'executie PNS Ucraina'!I133</f>
        <v>0</v>
      </c>
    </row>
    <row r="134" spans="1:9" s="17" customFormat="1" x14ac:dyDescent="0.2">
      <c r="A134" s="20" t="s">
        <v>99</v>
      </c>
      <c r="B134" s="12" t="s">
        <v>121</v>
      </c>
      <c r="C134" s="12" t="s">
        <v>121</v>
      </c>
      <c r="D134" s="13">
        <f t="shared" si="13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5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 x14ac:dyDescent="0.2">
      <c r="A135" s="20" t="s">
        <v>100</v>
      </c>
      <c r="B135" s="12" t="s">
        <v>121</v>
      </c>
      <c r="C135" s="12" t="s">
        <v>121</v>
      </c>
      <c r="D135" s="13">
        <f t="shared" si="13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5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 x14ac:dyDescent="0.2">
      <c r="A136" s="20" t="s">
        <v>101</v>
      </c>
      <c r="B136" s="12" t="s">
        <v>121</v>
      </c>
      <c r="C136" s="12" t="s">
        <v>121</v>
      </c>
      <c r="D136" s="13">
        <f t="shared" si="13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5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ht="25.5" x14ac:dyDescent="0.2">
      <c r="A137" s="77" t="s">
        <v>102</v>
      </c>
      <c r="B137" s="67">
        <f>+'executie PNS activitate curenta'!B137+'executie PNS Ucraina'!B137</f>
        <v>0</v>
      </c>
      <c r="C137" s="67">
        <f>+'executie PNS activitate curenta'!C137+'executie PNS Ucraina'!C137</f>
        <v>0</v>
      </c>
      <c r="D137" s="13">
        <f>+E137+F137</f>
        <v>0</v>
      </c>
      <c r="E137" s="13">
        <f>+E138+E139+E140+E141</f>
        <v>0</v>
      </c>
      <c r="F137" s="13">
        <f>+F138+F139+F140+F141</f>
        <v>0</v>
      </c>
      <c r="G137" s="13">
        <f t="shared" si="15"/>
        <v>0</v>
      </c>
      <c r="H137" s="13">
        <f t="shared" ref="H137:I137" si="23">+H138+H139+H140+H141</f>
        <v>0</v>
      </c>
      <c r="I137" s="13">
        <f t="shared" si="23"/>
        <v>0</v>
      </c>
    </row>
    <row r="138" spans="1:9" s="17" customFormat="1" x14ac:dyDescent="0.2">
      <c r="A138" s="20" t="s">
        <v>103</v>
      </c>
      <c r="B138" s="12" t="s">
        <v>121</v>
      </c>
      <c r="C138" s="12" t="s">
        <v>121</v>
      </c>
      <c r="D138" s="13">
        <f t="shared" si="13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5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 x14ac:dyDescent="0.2">
      <c r="A139" s="20" t="s">
        <v>104</v>
      </c>
      <c r="B139" s="12" t="s">
        <v>121</v>
      </c>
      <c r="C139" s="12" t="s">
        <v>121</v>
      </c>
      <c r="D139" s="13">
        <f t="shared" si="13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5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ht="25.5" x14ac:dyDescent="0.2">
      <c r="A140" s="20" t="s">
        <v>105</v>
      </c>
      <c r="B140" s="12" t="s">
        <v>121</v>
      </c>
      <c r="C140" s="12" t="s">
        <v>121</v>
      </c>
      <c r="D140" s="13">
        <f t="shared" si="13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5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 x14ac:dyDescent="0.2">
      <c r="A141" s="20" t="s">
        <v>138</v>
      </c>
      <c r="B141" s="12" t="s">
        <v>121</v>
      </c>
      <c r="C141" s="12" t="s">
        <v>121</v>
      </c>
      <c r="D141" s="13">
        <f t="shared" si="13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5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 x14ac:dyDescent="0.2">
      <c r="A142" s="77" t="s">
        <v>106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 t="shared" si="13"/>
        <v>0</v>
      </c>
      <c r="E142" s="67">
        <f>+'executie PNS activitate curenta'!E142+'executie PNS Ucraina'!E142</f>
        <v>0</v>
      </c>
      <c r="F142" s="67">
        <f>+'executie PNS activitate curenta'!F142+'executie PNS Ucraina'!F142</f>
        <v>0</v>
      </c>
      <c r="G142" s="13">
        <f t="shared" si="15"/>
        <v>0</v>
      </c>
      <c r="H142" s="67">
        <f>+'executie PNS activitate curenta'!H142+'executie PNS Ucraina'!H142</f>
        <v>0</v>
      </c>
      <c r="I142" s="67">
        <f>+'executie PNS activitate curenta'!I142+'executie PNS Ucraina'!I142</f>
        <v>0</v>
      </c>
    </row>
    <row r="143" spans="1:9" s="17" customFormat="1" x14ac:dyDescent="0.2">
      <c r="A143" s="77" t="s">
        <v>107</v>
      </c>
      <c r="B143" s="67">
        <f>+'executie PNS activitate curenta'!B143+'executie PNS Ucraina'!B143</f>
        <v>0</v>
      </c>
      <c r="C143" s="67">
        <f>+'executie PNS activitate curenta'!C143+'executie PNS Ucraina'!C143</f>
        <v>0</v>
      </c>
      <c r="D143" s="13">
        <f t="shared" si="13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5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 x14ac:dyDescent="0.2">
      <c r="A144" s="78" t="s">
        <v>108</v>
      </c>
      <c r="B144" s="67">
        <f>+'executie PNS activitate curenta'!B144+'executie PNS Ucraina'!B144</f>
        <v>3824</v>
      </c>
      <c r="C144" s="67">
        <f>+'executie PNS activitate curenta'!C144+'executie PNS Ucraina'!C144</f>
        <v>3824</v>
      </c>
      <c r="D144" s="13">
        <f t="shared" si="13"/>
        <v>1900</v>
      </c>
      <c r="E144" s="67">
        <f>+'executie PNS activitate curenta'!E144+'executie PNS Ucraina'!E144</f>
        <v>0</v>
      </c>
      <c r="F144" s="67">
        <f>+'executie PNS activitate curenta'!F144+'executie PNS Ucraina'!F144</f>
        <v>1900</v>
      </c>
      <c r="G144" s="13">
        <f t="shared" si="15"/>
        <v>1900</v>
      </c>
      <c r="H144" s="67">
        <f>+'executie PNS activitate curenta'!H144+'executie PNS Ucraina'!H144</f>
        <v>0</v>
      </c>
      <c r="I144" s="67">
        <f>+'executie PNS activitate curenta'!I144+'executie PNS Ucraina'!I144</f>
        <v>1900</v>
      </c>
    </row>
    <row r="145" spans="1:9" s="17" customFormat="1" x14ac:dyDescent="0.2">
      <c r="A145" s="16" t="s">
        <v>143</v>
      </c>
      <c r="B145" s="13">
        <f>+B146</f>
        <v>0</v>
      </c>
      <c r="C145" s="13">
        <f t="shared" ref="C145:I145" si="24">+C146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si="24"/>
        <v>0</v>
      </c>
      <c r="H145" s="13">
        <f t="shared" si="24"/>
        <v>0</v>
      </c>
      <c r="I145" s="13">
        <f t="shared" si="24"/>
        <v>0</v>
      </c>
    </row>
    <row r="146" spans="1:9" s="17" customFormat="1" x14ac:dyDescent="0.2">
      <c r="A146" s="18" t="s">
        <v>144</v>
      </c>
      <c r="B146" s="67">
        <f>+'executie PNS activitate curenta'!B146+'executie PNS Ucraina'!B146</f>
        <v>0</v>
      </c>
      <c r="C146" s="67">
        <f>+'executie PNS activitate curenta'!C146+'executie PNS Ucraina'!C146</f>
        <v>0</v>
      </c>
      <c r="D146" s="13">
        <f>+E146+F146</f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>+H146+I146</f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ht="27.75" x14ac:dyDescent="0.25">
      <c r="A147" s="19" t="s">
        <v>110</v>
      </c>
      <c r="B147" s="13">
        <f>+B148+B149+B152+B150+B151</f>
        <v>3134</v>
      </c>
      <c r="C147" s="13">
        <f t="shared" ref="C147:I147" si="25">+C148+C149+C152+C150+C151</f>
        <v>3134</v>
      </c>
      <c r="D147" s="13">
        <f t="shared" si="25"/>
        <v>2350.8000000000002</v>
      </c>
      <c r="E147" s="13">
        <f t="shared" si="25"/>
        <v>1837.6</v>
      </c>
      <c r="F147" s="13">
        <f t="shared" si="25"/>
        <v>513.20000000000005</v>
      </c>
      <c r="G147" s="13">
        <f t="shared" si="25"/>
        <v>2350.8000000000002</v>
      </c>
      <c r="H147" s="13">
        <f t="shared" si="25"/>
        <v>1837.6</v>
      </c>
      <c r="I147" s="13">
        <f t="shared" si="25"/>
        <v>513.20000000000005</v>
      </c>
    </row>
    <row r="148" spans="1:9" s="17" customFormat="1" x14ac:dyDescent="0.2">
      <c r="A148" s="20" t="s">
        <v>111</v>
      </c>
      <c r="B148" s="67">
        <f>+'executie PNS activitate curenta'!B148+'executie PNS Ucraina'!B148</f>
        <v>3134</v>
      </c>
      <c r="C148" s="67">
        <f>+'executie PNS activitate curenta'!C148+'executie PNS Ucraina'!C148</f>
        <v>3134</v>
      </c>
      <c r="D148" s="13">
        <f t="shared" si="13"/>
        <v>2350.8000000000002</v>
      </c>
      <c r="E148" s="67">
        <f>+'executie PNS activitate curenta'!E148+'executie PNS Ucraina'!E148</f>
        <v>1837.6</v>
      </c>
      <c r="F148" s="67">
        <f>+'executie PNS activitate curenta'!F148+'executie PNS Ucraina'!F148</f>
        <v>513.20000000000005</v>
      </c>
      <c r="G148" s="13">
        <f t="shared" si="15"/>
        <v>2350.8000000000002</v>
      </c>
      <c r="H148" s="67">
        <f>+'executie PNS activitate curenta'!H148+'executie PNS Ucraina'!H148</f>
        <v>1837.6</v>
      </c>
      <c r="I148" s="67">
        <f>+'executie PNS activitate curenta'!I148+'executie PNS Ucraina'!I148</f>
        <v>513.20000000000005</v>
      </c>
    </row>
    <row r="149" spans="1:9" s="17" customFormat="1" x14ac:dyDescent="0.2">
      <c r="A149" s="20" t="s">
        <v>137</v>
      </c>
      <c r="B149" s="67">
        <f>+'executie PNS activitate curenta'!B149+'executie PNS Ucraina'!B149</f>
        <v>0</v>
      </c>
      <c r="C149" s="67">
        <f>+'executie PNS activitate curenta'!C149+'executie PNS Ucraina'!C149</f>
        <v>0</v>
      </c>
      <c r="D149" s="13">
        <f t="shared" si="13"/>
        <v>0</v>
      </c>
      <c r="E149" s="67">
        <f>+'executie PNS activitate curenta'!E149+'executie PNS Ucraina'!E149</f>
        <v>0</v>
      </c>
      <c r="F149" s="67">
        <f>+'executie PNS activitate curenta'!F149+'executie PNS Ucraina'!F149</f>
        <v>0</v>
      </c>
      <c r="G149" s="13">
        <f t="shared" si="15"/>
        <v>0</v>
      </c>
      <c r="H149" s="67">
        <f>+'executie PNS activitate curenta'!H149+'executie PNS Ucraina'!H149</f>
        <v>0</v>
      </c>
      <c r="I149" s="67">
        <f>+'executie PNS activitate curenta'!I149+'executie PNS Ucraina'!I149</f>
        <v>0</v>
      </c>
    </row>
    <row r="150" spans="1:9" s="17" customFormat="1" x14ac:dyDescent="0.2">
      <c r="A150" s="20" t="s">
        <v>141</v>
      </c>
      <c r="B150" s="67">
        <f>+'executie PNS activitate curenta'!B150+'executie PNS Ucraina'!B150</f>
        <v>0</v>
      </c>
      <c r="C150" s="67">
        <f>+'executie PNS activitate curenta'!C150+'executie PNS Ucraina'!C150</f>
        <v>0</v>
      </c>
      <c r="D150" s="13">
        <f t="shared" si="13"/>
        <v>0</v>
      </c>
      <c r="E150" s="67">
        <f>+'executie PNS activitate curenta'!E150+'executie PNS Ucraina'!E150</f>
        <v>0</v>
      </c>
      <c r="F150" s="67">
        <f>+'executie PNS activitate curenta'!F150+'executie PNS Ucraina'!F150</f>
        <v>0</v>
      </c>
      <c r="G150" s="13">
        <f t="shared" si="15"/>
        <v>0</v>
      </c>
      <c r="H150" s="67">
        <f>+'executie PNS activitate curenta'!H150+'executie PNS Ucraina'!H150</f>
        <v>0</v>
      </c>
      <c r="I150" s="67">
        <f>+'executie PNS activitate curenta'!I150+'executie PNS Ucraina'!I150</f>
        <v>0</v>
      </c>
    </row>
    <row r="151" spans="1:9" s="17" customFormat="1" x14ac:dyDescent="0.2">
      <c r="A151" s="20" t="s">
        <v>140</v>
      </c>
      <c r="B151" s="67">
        <f>+'executie PNS activitate curenta'!B151+'executie PNS Ucraina'!B151</f>
        <v>0</v>
      </c>
      <c r="C151" s="67">
        <f>+'executie PNS activitate curenta'!C151+'executie PNS Ucraina'!C151</f>
        <v>0</v>
      </c>
      <c r="D151" s="13">
        <f t="shared" si="13"/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 t="shared" si="15"/>
        <v>0</v>
      </c>
      <c r="H151" s="67">
        <f>+'executie PNS activitate curenta'!H151+'executie PNS Ucraina'!H151</f>
        <v>0</v>
      </c>
      <c r="I151" s="67">
        <f>+'executie PNS activitate curenta'!I151+'executie PNS Ucraina'!I151</f>
        <v>0</v>
      </c>
    </row>
    <row r="152" spans="1:9" s="17" customFormat="1" x14ac:dyDescent="0.2">
      <c r="A152" s="20" t="s">
        <v>133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 t="shared" si="13"/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 t="shared" si="15"/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 x14ac:dyDescent="0.2">
      <c r="A153" s="79" t="s">
        <v>109</v>
      </c>
      <c r="B153" s="13">
        <f t="shared" ref="B153:I153" si="26">+B10+B17+B30+B33+B70+B71+B85+B90+B94+B105+B106+B121+B124+B144+B145</f>
        <v>13790</v>
      </c>
      <c r="C153" s="13">
        <f t="shared" si="26"/>
        <v>13790</v>
      </c>
      <c r="D153" s="13">
        <f t="shared" si="26"/>
        <v>8534.36</v>
      </c>
      <c r="E153" s="13">
        <f t="shared" si="26"/>
        <v>1308.93</v>
      </c>
      <c r="F153" s="13">
        <f t="shared" si="26"/>
        <v>7225.43</v>
      </c>
      <c r="G153" s="13">
        <f t="shared" si="26"/>
        <v>8534.36</v>
      </c>
      <c r="H153" s="13">
        <f t="shared" si="26"/>
        <v>1308.93</v>
      </c>
      <c r="I153" s="13">
        <f t="shared" si="26"/>
        <v>7225.43</v>
      </c>
    </row>
    <row r="154" spans="1:9" s="17" customFormat="1" ht="12.75" customHeight="1" x14ac:dyDescent="0.2">
      <c r="A154" s="78" t="s">
        <v>112</v>
      </c>
      <c r="B154" s="13">
        <f t="shared" ref="B154:I154" si="27">B11+B18+B30+B37+B70+B71+B122+B90</f>
        <v>9498</v>
      </c>
      <c r="C154" s="13">
        <f t="shared" si="27"/>
        <v>9498</v>
      </c>
      <c r="D154" s="13">
        <f t="shared" si="27"/>
        <v>4423.16</v>
      </c>
      <c r="E154" s="13">
        <f t="shared" si="27"/>
        <v>603.46</v>
      </c>
      <c r="F154" s="13">
        <f t="shared" si="27"/>
        <v>3819.7</v>
      </c>
      <c r="G154" s="13">
        <f t="shared" si="27"/>
        <v>4423.16</v>
      </c>
      <c r="H154" s="13">
        <f t="shared" si="27"/>
        <v>603.46</v>
      </c>
      <c r="I154" s="13">
        <f t="shared" si="27"/>
        <v>3819.7</v>
      </c>
    </row>
    <row r="155" spans="1:9" s="17" customFormat="1" x14ac:dyDescent="0.2">
      <c r="A155" s="78" t="s">
        <v>113</v>
      </c>
      <c r="B155" s="13">
        <f t="shared" ref="B155:I155" si="28">B13++B19+B23+B85+B94+B105+B106+B123+B124-B126+B34</f>
        <v>468</v>
      </c>
      <c r="C155" s="13">
        <f t="shared" si="28"/>
        <v>468</v>
      </c>
      <c r="D155" s="13">
        <f t="shared" si="28"/>
        <v>323.08000000000004</v>
      </c>
      <c r="E155" s="13">
        <f t="shared" si="28"/>
        <v>56.47</v>
      </c>
      <c r="F155" s="13">
        <f t="shared" si="28"/>
        <v>266.61</v>
      </c>
      <c r="G155" s="13">
        <f t="shared" si="28"/>
        <v>323.08000000000004</v>
      </c>
      <c r="H155" s="13">
        <f t="shared" si="28"/>
        <v>56.47</v>
      </c>
      <c r="I155" s="13">
        <f t="shared" si="28"/>
        <v>266.61</v>
      </c>
    </row>
    <row r="156" spans="1:9" x14ac:dyDescent="0.2">
      <c r="A156" s="80"/>
      <c r="B156" s="81"/>
    </row>
    <row r="157" spans="1:9" x14ac:dyDescent="0.2">
      <c r="A157" s="82"/>
      <c r="B157" s="81"/>
    </row>
    <row r="158" spans="1:9" ht="14.25" x14ac:dyDescent="0.2">
      <c r="A158" s="88" t="s">
        <v>156</v>
      </c>
      <c r="B158" s="89"/>
      <c r="C158" s="90"/>
      <c r="D158" s="88" t="s">
        <v>157</v>
      </c>
      <c r="E158" s="90"/>
      <c r="F158" s="90"/>
      <c r="G158" s="91"/>
      <c r="H158" s="92" t="s">
        <v>158</v>
      </c>
      <c r="I158" s="93"/>
    </row>
    <row r="159" spans="1:9" x14ac:dyDescent="0.2">
      <c r="A159" s="92" t="s">
        <v>159</v>
      </c>
      <c r="B159" s="94"/>
      <c r="C159" s="95"/>
      <c r="D159" s="92" t="s">
        <v>160</v>
      </c>
      <c r="E159" s="92"/>
      <c r="F159" s="92"/>
      <c r="G159" s="91"/>
      <c r="H159" s="92" t="s">
        <v>161</v>
      </c>
      <c r="I159" s="93"/>
    </row>
    <row r="160" spans="1:9" x14ac:dyDescent="0.2">
      <c r="A160" s="17"/>
      <c r="B160" s="83"/>
    </row>
    <row r="161" spans="1:2" x14ac:dyDescent="0.2">
      <c r="A161" s="17"/>
      <c r="B161" s="83"/>
    </row>
    <row r="162" spans="1:2" x14ac:dyDescent="0.2">
      <c r="A162" s="82"/>
      <c r="B162" s="81"/>
    </row>
    <row r="163" spans="1:2" x14ac:dyDescent="0.2">
      <c r="A163" s="84"/>
      <c r="B163" s="83"/>
    </row>
    <row r="164" spans="1:2" x14ac:dyDescent="0.2">
      <c r="A164" s="17"/>
      <c r="B164" s="83"/>
    </row>
    <row r="165" spans="1:2" x14ac:dyDescent="0.2">
      <c r="A165" s="17"/>
      <c r="B165" s="81"/>
    </row>
    <row r="166" spans="1:2" x14ac:dyDescent="0.2">
      <c r="A166" s="17"/>
      <c r="B166" s="83"/>
    </row>
    <row r="167" spans="1:2" x14ac:dyDescent="0.2">
      <c r="A167" s="17"/>
      <c r="B167" s="83"/>
    </row>
    <row r="168" spans="1:2" x14ac:dyDescent="0.2">
      <c r="A168" s="17"/>
      <c r="B168" s="83"/>
    </row>
    <row r="169" spans="1:2" x14ac:dyDescent="0.2">
      <c r="A169" s="17"/>
      <c r="B169" s="83"/>
    </row>
    <row r="170" spans="1:2" x14ac:dyDescent="0.2">
      <c r="A170" s="17"/>
      <c r="B170" s="83"/>
    </row>
    <row r="171" spans="1:2" x14ac:dyDescent="0.2">
      <c r="A171" s="82"/>
      <c r="B171" s="81"/>
    </row>
    <row r="172" spans="1:2" x14ac:dyDescent="0.2">
      <c r="A172" s="17"/>
      <c r="B172" s="17"/>
    </row>
    <row r="173" spans="1:2" x14ac:dyDescent="0.2">
      <c r="A173" s="85"/>
      <c r="B173" s="81"/>
    </row>
    <row r="174" spans="1:2" x14ac:dyDescent="0.2">
      <c r="A174" s="17"/>
      <c r="B174" s="83"/>
    </row>
    <row r="175" spans="1:2" x14ac:dyDescent="0.2">
      <c r="A175" s="17"/>
      <c r="B175" s="83"/>
    </row>
    <row r="176" spans="1:2" x14ac:dyDescent="0.2">
      <c r="A176" s="85"/>
      <c r="B176" s="81"/>
    </row>
    <row r="177" spans="1:2" x14ac:dyDescent="0.2">
      <c r="A177" s="17"/>
      <c r="B177" s="83"/>
    </row>
    <row r="178" spans="1:2" x14ac:dyDescent="0.2">
      <c r="A178" s="17"/>
      <c r="B178" s="83"/>
    </row>
    <row r="179" spans="1:2" x14ac:dyDescent="0.2">
      <c r="A179" s="82"/>
      <c r="B179" s="81"/>
    </row>
    <row r="180" spans="1:2" x14ac:dyDescent="0.2">
      <c r="A180" s="82"/>
      <c r="B180" s="81"/>
    </row>
    <row r="181" spans="1:2" x14ac:dyDescent="0.2">
      <c r="A181" s="86"/>
      <c r="B181" s="81"/>
    </row>
    <row r="182" spans="1:2" x14ac:dyDescent="0.2">
      <c r="A182" s="17"/>
      <c r="B182" s="17"/>
    </row>
    <row r="183" spans="1:2" ht="15.75" x14ac:dyDescent="0.25">
      <c r="A183" s="17"/>
      <c r="B183" s="87"/>
    </row>
    <row r="184" spans="1:2" x14ac:dyDescent="0.2">
      <c r="A184" s="17"/>
      <c r="B184" s="1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87"/>
  <sheetViews>
    <sheetView tabSelected="1" view="pageBreakPreview" zoomScaleNormal="100" zoomScaleSheetLayoutView="100" workbookViewId="0">
      <pane xSplit="1" ySplit="8" topLeftCell="B34" activePane="bottomRight" state="frozen"/>
      <selection activeCell="A38" sqref="A38"/>
      <selection pane="topRight" activeCell="A38" sqref="A38"/>
      <selection pane="bottomLeft" activeCell="A38" sqref="A38"/>
      <selection pane="bottomRight" activeCell="F57" sqref="F57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155</v>
      </c>
      <c r="B1" s="22"/>
    </row>
    <row r="2" spans="1:9" x14ac:dyDescent="0.2">
      <c r="B2" s="23"/>
      <c r="C2" s="24"/>
    </row>
    <row r="3" spans="1:9" ht="16.5" x14ac:dyDescent="0.2">
      <c r="A3" s="101" t="s">
        <v>153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142</v>
      </c>
      <c r="C7" s="103" t="s">
        <v>162</v>
      </c>
      <c r="D7" s="100" t="s">
        <v>165</v>
      </c>
      <c r="E7" s="99"/>
      <c r="F7" s="99"/>
      <c r="G7" s="100" t="s">
        <v>166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3204</v>
      </c>
      <c r="C10" s="4">
        <f t="shared" ref="C10:F10" si="0">+C11+C12+C13+C14+C15+C16</f>
        <v>3204</v>
      </c>
      <c r="D10" s="4">
        <f>+E10+F10</f>
        <v>1888.12</v>
      </c>
      <c r="E10" s="4">
        <f t="shared" si="0"/>
        <v>649</v>
      </c>
      <c r="F10" s="4">
        <f t="shared" si="0"/>
        <v>1239.1199999999999</v>
      </c>
      <c r="G10" s="4">
        <f>+H10+I10</f>
        <v>1888.12</v>
      </c>
      <c r="H10" s="4">
        <f t="shared" ref="H10:I10" si="1">+H11+H12+H13+H14+H15+H16</f>
        <v>649</v>
      </c>
      <c r="I10" s="4">
        <f t="shared" si="1"/>
        <v>1239.1199999999999</v>
      </c>
    </row>
    <row r="11" spans="1:9" x14ac:dyDescent="0.2">
      <c r="A11" s="33" t="s">
        <v>2</v>
      </c>
      <c r="B11" s="4">
        <v>3204</v>
      </c>
      <c r="C11" s="4">
        <v>3204</v>
      </c>
      <c r="D11" s="4">
        <f t="shared" ref="D11:D80" si="2">+E11+F11</f>
        <v>0</v>
      </c>
      <c r="E11" s="8">
        <v>0</v>
      </c>
      <c r="F11" s="8">
        <v>0</v>
      </c>
      <c r="G11" s="4">
        <f t="shared" ref="G11:G80" si="3">+H11+I11</f>
        <v>0</v>
      </c>
      <c r="H11" s="8">
        <v>0</v>
      </c>
      <c r="I11" s="8">
        <v>0</v>
      </c>
    </row>
    <row r="12" spans="1:9" ht="25.5" x14ac:dyDescent="0.2">
      <c r="A12" s="33" t="s">
        <v>3</v>
      </c>
      <c r="B12" s="4"/>
      <c r="C12" s="8"/>
      <c r="D12" s="4">
        <f t="shared" si="2"/>
        <v>1888.12</v>
      </c>
      <c r="E12" s="8">
        <v>649</v>
      </c>
      <c r="F12" s="8">
        <v>1239.1199999999999</v>
      </c>
      <c r="G12" s="4">
        <f t="shared" si="3"/>
        <v>1888.12</v>
      </c>
      <c r="H12" s="8">
        <v>649</v>
      </c>
      <c r="I12" s="8">
        <v>1239.1199999999999</v>
      </c>
    </row>
    <row r="13" spans="1:9" ht="16.5" customHeight="1" x14ac:dyDescent="0.2">
      <c r="A13" s="33" t="s">
        <v>4</v>
      </c>
      <c r="B13" s="4"/>
      <c r="C13" s="8"/>
      <c r="D13" s="4">
        <f t="shared" si="2"/>
        <v>0</v>
      </c>
      <c r="E13" s="8"/>
      <c r="F13" s="8"/>
      <c r="G13" s="4">
        <f t="shared" si="3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2"/>
        <v>0</v>
      </c>
      <c r="E14" s="8"/>
      <c r="F14" s="8"/>
      <c r="G14" s="4">
        <f t="shared" si="3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2"/>
        <v>0</v>
      </c>
      <c r="E15" s="8"/>
      <c r="F15" s="8"/>
      <c r="G15" s="4">
        <f t="shared" si="3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2"/>
        <v>0</v>
      </c>
      <c r="E16" s="8"/>
      <c r="F16" s="8"/>
      <c r="G16" s="4">
        <f t="shared" si="3"/>
        <v>0</v>
      </c>
      <c r="H16" s="8"/>
      <c r="I16" s="8"/>
    </row>
    <row r="17" spans="1:9" x14ac:dyDescent="0.2">
      <c r="A17" s="1" t="s">
        <v>8</v>
      </c>
      <c r="B17" s="4">
        <f>+B18+B19+B23+B22</f>
        <v>5744</v>
      </c>
      <c r="C17" s="4">
        <f t="shared" ref="C17:F17" si="4">+C18+C19+C23+C22</f>
        <v>5744</v>
      </c>
      <c r="D17" s="4">
        <f t="shared" si="2"/>
        <v>3858.82</v>
      </c>
      <c r="E17" s="4">
        <f t="shared" si="4"/>
        <v>3.26</v>
      </c>
      <c r="F17" s="4">
        <f t="shared" si="4"/>
        <v>3855.56</v>
      </c>
      <c r="G17" s="4">
        <f t="shared" si="3"/>
        <v>3858.82</v>
      </c>
      <c r="H17" s="4">
        <f t="shared" ref="H17:I17" si="5">+H18+H19+H23+H22</f>
        <v>3.26</v>
      </c>
      <c r="I17" s="4">
        <f t="shared" si="5"/>
        <v>3855.56</v>
      </c>
    </row>
    <row r="18" spans="1:9" x14ac:dyDescent="0.2">
      <c r="A18" s="34" t="s">
        <v>9</v>
      </c>
      <c r="B18" s="35">
        <v>5344</v>
      </c>
      <c r="C18" s="35">
        <v>5344</v>
      </c>
      <c r="D18" s="4">
        <f t="shared" si="2"/>
        <v>3592.21</v>
      </c>
      <c r="E18" s="8">
        <v>3.26</v>
      </c>
      <c r="F18" s="8">
        <v>3588.95</v>
      </c>
      <c r="G18" s="4">
        <f t="shared" si="3"/>
        <v>3592.21</v>
      </c>
      <c r="H18" s="8">
        <v>3.26</v>
      </c>
      <c r="I18" s="8">
        <v>3588.95</v>
      </c>
    </row>
    <row r="19" spans="1:9" x14ac:dyDescent="0.2">
      <c r="A19" s="36" t="s">
        <v>10</v>
      </c>
      <c r="B19" s="35">
        <v>396.51</v>
      </c>
      <c r="C19" s="35">
        <v>396.51</v>
      </c>
      <c r="D19" s="4">
        <f t="shared" si="2"/>
        <v>266.61</v>
      </c>
      <c r="E19" s="8">
        <f>+E20+E21</f>
        <v>0</v>
      </c>
      <c r="F19" s="8">
        <f>+F20+F21</f>
        <v>266.61</v>
      </c>
      <c r="G19" s="4">
        <f t="shared" si="3"/>
        <v>266.61</v>
      </c>
      <c r="H19" s="8">
        <f>+H20+H21</f>
        <v>0</v>
      </c>
      <c r="I19" s="8">
        <f>+I20+I21</f>
        <v>266.61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2"/>
        <v>8.76</v>
      </c>
      <c r="E20" s="8"/>
      <c r="F20" s="8">
        <v>8.76</v>
      </c>
      <c r="G20" s="4">
        <f t="shared" si="3"/>
        <v>8.76</v>
      </c>
      <c r="H20" s="8"/>
      <c r="I20" s="8">
        <v>8.76</v>
      </c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2"/>
        <v>257.85000000000002</v>
      </c>
      <c r="E21" s="8"/>
      <c r="F21" s="8">
        <v>257.85000000000002</v>
      </c>
      <c r="G21" s="4">
        <f t="shared" si="3"/>
        <v>257.85000000000002</v>
      </c>
      <c r="H21" s="8"/>
      <c r="I21" s="8">
        <v>257.85000000000002</v>
      </c>
    </row>
    <row r="22" spans="1:9" ht="25.5" x14ac:dyDescent="0.2">
      <c r="A22" s="37" t="s">
        <v>11</v>
      </c>
      <c r="B22" s="35"/>
      <c r="C22" s="8"/>
      <c r="D22" s="4">
        <f t="shared" si="2"/>
        <v>0</v>
      </c>
      <c r="E22" s="8"/>
      <c r="F22" s="8"/>
      <c r="G22" s="4">
        <f t="shared" si="3"/>
        <v>0</v>
      </c>
      <c r="H22" s="8"/>
      <c r="I22" s="8"/>
    </row>
    <row r="23" spans="1:9" ht="25.5" x14ac:dyDescent="0.2">
      <c r="A23" s="37" t="s">
        <v>120</v>
      </c>
      <c r="B23" s="35">
        <v>3.49</v>
      </c>
      <c r="C23" s="35">
        <v>3.49</v>
      </c>
      <c r="D23" s="4">
        <f t="shared" si="2"/>
        <v>0</v>
      </c>
      <c r="E23" s="35">
        <f t="shared" ref="E23:F23" si="6">+E24+E25+E26+E27+E28+E29</f>
        <v>0</v>
      </c>
      <c r="F23" s="35">
        <f t="shared" si="6"/>
        <v>0</v>
      </c>
      <c r="G23" s="4">
        <f t="shared" si="3"/>
        <v>0</v>
      </c>
      <c r="H23" s="35">
        <f t="shared" ref="H23:I23" si="7">+H24+H25+H26+H27+H28+H29</f>
        <v>0</v>
      </c>
      <c r="I23" s="35">
        <f t="shared" si="7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2"/>
        <v>0</v>
      </c>
      <c r="E24" s="8">
        <v>0</v>
      </c>
      <c r="F24" s="8"/>
      <c r="G24" s="4">
        <f t="shared" si="3"/>
        <v>0</v>
      </c>
      <c r="H24" s="8">
        <v>0</v>
      </c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2"/>
        <v>0</v>
      </c>
      <c r="E25" s="8"/>
      <c r="F25" s="8"/>
      <c r="G25" s="4">
        <f t="shared" si="3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2"/>
        <v>0</v>
      </c>
      <c r="E26" s="8"/>
      <c r="F26" s="8"/>
      <c r="G26" s="4">
        <f t="shared" si="3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2"/>
        <v>0</v>
      </c>
      <c r="E27" s="8"/>
      <c r="F27" s="8"/>
      <c r="G27" s="4">
        <f t="shared" si="3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2"/>
        <v>0</v>
      </c>
      <c r="E28" s="8"/>
      <c r="F28" s="8"/>
      <c r="G28" s="4">
        <f t="shared" si="3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2"/>
        <v>0</v>
      </c>
      <c r="E29" s="8"/>
      <c r="F29" s="8"/>
      <c r="G29" s="4">
        <f t="shared" si="3"/>
        <v>0</v>
      </c>
      <c r="H29" s="8"/>
      <c r="I29" s="8"/>
    </row>
    <row r="30" spans="1:9" x14ac:dyDescent="0.2">
      <c r="A30" s="1" t="s">
        <v>18</v>
      </c>
      <c r="B30" s="4">
        <f>+B31+B32</f>
        <v>72</v>
      </c>
      <c r="C30" s="4">
        <f t="shared" ref="C30:F30" si="8">+C31+C32</f>
        <v>72</v>
      </c>
      <c r="D30" s="4">
        <f t="shared" si="2"/>
        <v>50.21</v>
      </c>
      <c r="E30" s="4">
        <f t="shared" si="8"/>
        <v>0</v>
      </c>
      <c r="F30" s="4">
        <f t="shared" si="8"/>
        <v>50.21</v>
      </c>
      <c r="G30" s="4">
        <f t="shared" si="3"/>
        <v>50.21</v>
      </c>
      <c r="H30" s="4">
        <f t="shared" ref="H30:I30" si="9">+H31+H32</f>
        <v>0</v>
      </c>
      <c r="I30" s="4">
        <f t="shared" si="9"/>
        <v>50.21</v>
      </c>
    </row>
    <row r="31" spans="1:9" x14ac:dyDescent="0.2">
      <c r="A31" s="9" t="s">
        <v>19</v>
      </c>
      <c r="B31" s="35">
        <v>0</v>
      </c>
      <c r="C31" s="35">
        <v>0</v>
      </c>
      <c r="D31" s="4">
        <f t="shared" si="2"/>
        <v>50.21</v>
      </c>
      <c r="E31" s="8"/>
      <c r="F31" s="8">
        <v>50.21</v>
      </c>
      <c r="G31" s="4">
        <f t="shared" si="3"/>
        <v>50.21</v>
      </c>
      <c r="H31" s="8"/>
      <c r="I31" s="8">
        <v>50.21</v>
      </c>
    </row>
    <row r="32" spans="1:9" x14ac:dyDescent="0.2">
      <c r="A32" s="9" t="s">
        <v>20</v>
      </c>
      <c r="B32" s="35">
        <v>72</v>
      </c>
      <c r="C32" s="8">
        <v>72</v>
      </c>
      <c r="D32" s="4">
        <f t="shared" si="2"/>
        <v>0</v>
      </c>
      <c r="E32" s="8"/>
      <c r="F32" s="8"/>
      <c r="G32" s="4">
        <f t="shared" si="3"/>
        <v>0</v>
      </c>
      <c r="H32" s="8"/>
      <c r="I32" s="8"/>
    </row>
    <row r="33" spans="1:9" x14ac:dyDescent="0.2">
      <c r="A33" s="1" t="s">
        <v>21</v>
      </c>
      <c r="B33" s="4">
        <f t="shared" ref="B33:F33" si="10">+B37+B34</f>
        <v>277</v>
      </c>
      <c r="C33" s="4">
        <f t="shared" si="10"/>
        <v>277</v>
      </c>
      <c r="D33" s="4">
        <f t="shared" si="2"/>
        <v>180.53999999999996</v>
      </c>
      <c r="E33" s="4">
        <f t="shared" si="10"/>
        <v>0</v>
      </c>
      <c r="F33" s="4">
        <f t="shared" si="10"/>
        <v>180.53999999999996</v>
      </c>
      <c r="G33" s="4">
        <f t="shared" si="3"/>
        <v>180.53999999999996</v>
      </c>
      <c r="H33" s="4">
        <f t="shared" ref="H33:I33" si="11">+H37+H34</f>
        <v>0</v>
      </c>
      <c r="I33" s="4">
        <f t="shared" si="11"/>
        <v>180.53999999999996</v>
      </c>
    </row>
    <row r="34" spans="1:9" x14ac:dyDescent="0.2">
      <c r="A34" s="38" t="s">
        <v>128</v>
      </c>
      <c r="B34" s="35"/>
      <c r="C34" s="35"/>
      <c r="D34" s="4">
        <f t="shared" si="2"/>
        <v>0</v>
      </c>
      <c r="E34" s="35">
        <f t="shared" ref="E34:F34" si="12">+E35+E36</f>
        <v>0</v>
      </c>
      <c r="F34" s="35">
        <f t="shared" si="12"/>
        <v>0</v>
      </c>
      <c r="G34" s="4">
        <f t="shared" si="3"/>
        <v>0</v>
      </c>
      <c r="H34" s="35">
        <f t="shared" ref="H34:I34" si="13">+H35+H36</f>
        <v>0</v>
      </c>
      <c r="I34" s="35">
        <f t="shared" si="13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2"/>
        <v>0</v>
      </c>
      <c r="E35" s="8"/>
      <c r="F35" s="8"/>
      <c r="G35" s="4">
        <f t="shared" si="3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2"/>
        <v>0</v>
      </c>
      <c r="E36" s="8"/>
      <c r="F36" s="8"/>
      <c r="G36" s="4">
        <f t="shared" si="3"/>
        <v>0</v>
      </c>
      <c r="H36" s="8"/>
      <c r="I36" s="8"/>
    </row>
    <row r="37" spans="1:9" x14ac:dyDescent="0.2">
      <c r="A37" s="38" t="s">
        <v>129</v>
      </c>
      <c r="B37" s="35">
        <v>277</v>
      </c>
      <c r="C37" s="35">
        <v>277</v>
      </c>
      <c r="D37" s="4">
        <f t="shared" si="2"/>
        <v>180.53999999999996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180.53999999999996</v>
      </c>
      <c r="G37" s="4">
        <f t="shared" si="3"/>
        <v>180.53999999999996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180.53999999999996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2"/>
        <v>0</v>
      </c>
      <c r="E38" s="8"/>
      <c r="F38" s="8"/>
      <c r="G38" s="4">
        <f t="shared" si="3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2"/>
        <v>0</v>
      </c>
      <c r="E39" s="8"/>
      <c r="F39" s="8"/>
      <c r="G39" s="4">
        <f t="shared" si="3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2"/>
        <v>3.89</v>
      </c>
      <c r="E40" s="8"/>
      <c r="F40" s="8">
        <v>3.89</v>
      </c>
      <c r="G40" s="4">
        <f t="shared" si="3"/>
        <v>3.89</v>
      </c>
      <c r="H40" s="8"/>
      <c r="I40" s="8">
        <v>3.89</v>
      </c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2"/>
        <v>0</v>
      </c>
      <c r="E41" s="8"/>
      <c r="F41" s="8"/>
      <c r="G41" s="4">
        <f t="shared" si="3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2"/>
        <v>0</v>
      </c>
      <c r="E42" s="8"/>
      <c r="F42" s="8"/>
      <c r="G42" s="4">
        <f t="shared" si="3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2"/>
        <v>0</v>
      </c>
      <c r="E43" s="8"/>
      <c r="F43" s="8"/>
      <c r="G43" s="4">
        <f t="shared" si="3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2"/>
        <v>0</v>
      </c>
      <c r="E44" s="8"/>
      <c r="F44" s="8"/>
      <c r="G44" s="4">
        <f t="shared" si="3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2"/>
        <v>0</v>
      </c>
      <c r="E45" s="8"/>
      <c r="F45" s="8"/>
      <c r="G45" s="4">
        <f t="shared" si="3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2"/>
        <v>0</v>
      </c>
      <c r="E46" s="8"/>
      <c r="F46" s="8"/>
      <c r="G46" s="4">
        <f t="shared" si="3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2"/>
        <v>0</v>
      </c>
      <c r="E47" s="8"/>
      <c r="F47" s="8"/>
      <c r="G47" s="4">
        <f t="shared" si="3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2"/>
        <v>0</v>
      </c>
      <c r="E48" s="8"/>
      <c r="F48" s="8"/>
      <c r="G48" s="4">
        <f t="shared" si="3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2"/>
        <v>0</v>
      </c>
      <c r="E49" s="8"/>
      <c r="F49" s="8"/>
      <c r="G49" s="4">
        <f t="shared" si="3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2"/>
        <v>165.89</v>
      </c>
      <c r="E50" s="8"/>
      <c r="F50" s="8">
        <v>165.89</v>
      </c>
      <c r="G50" s="4">
        <f t="shared" si="3"/>
        <v>165.89</v>
      </c>
      <c r="H50" s="8"/>
      <c r="I50" s="8">
        <v>165.89</v>
      </c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2"/>
        <v>0</v>
      </c>
      <c r="E51" s="8"/>
      <c r="F51" s="8"/>
      <c r="G51" s="4">
        <f t="shared" si="3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2"/>
        <v>0</v>
      </c>
      <c r="E52" s="8"/>
      <c r="F52" s="8"/>
      <c r="G52" s="4">
        <f t="shared" si="3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2"/>
        <v>0</v>
      </c>
      <c r="E53" s="8"/>
      <c r="F53" s="8"/>
      <c r="G53" s="4">
        <f t="shared" si="3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2"/>
        <v>0</v>
      </c>
      <c r="E54" s="8"/>
      <c r="F54" s="8"/>
      <c r="G54" s="4">
        <f t="shared" si="3"/>
        <v>0</v>
      </c>
      <c r="H54" s="8"/>
      <c r="I54" s="8"/>
    </row>
    <row r="55" spans="1:9" x14ac:dyDescent="0.2">
      <c r="A55" s="9" t="s">
        <v>150</v>
      </c>
      <c r="B55" s="10" t="s">
        <v>121</v>
      </c>
      <c r="C55" s="10" t="s">
        <v>121</v>
      </c>
      <c r="D55" s="4">
        <f t="shared" si="2"/>
        <v>0</v>
      </c>
      <c r="E55" s="8"/>
      <c r="F55" s="8"/>
      <c r="G55" s="4">
        <f t="shared" si="3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2"/>
        <v>0</v>
      </c>
      <c r="E56" s="8"/>
      <c r="F56" s="8"/>
      <c r="G56" s="4">
        <f t="shared" si="3"/>
        <v>0</v>
      </c>
      <c r="H56" s="8"/>
      <c r="I56" s="8"/>
    </row>
    <row r="57" spans="1:9" x14ac:dyDescent="0.2">
      <c r="A57" s="9" t="s">
        <v>151</v>
      </c>
      <c r="B57" s="10" t="s">
        <v>121</v>
      </c>
      <c r="C57" s="10" t="s">
        <v>121</v>
      </c>
      <c r="D57" s="4">
        <f t="shared" si="2"/>
        <v>10.76</v>
      </c>
      <c r="E57" s="8"/>
      <c r="F57" s="8">
        <v>10.76</v>
      </c>
      <c r="G57" s="4">
        <f t="shared" si="3"/>
        <v>10.76</v>
      </c>
      <c r="H57" s="8"/>
      <c r="I57" s="8">
        <v>10.76</v>
      </c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2"/>
        <v>0</v>
      </c>
      <c r="E58" s="8"/>
      <c r="F58" s="8"/>
      <c r="G58" s="4">
        <f t="shared" si="3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2"/>
        <v>0</v>
      </c>
      <c r="E59" s="8"/>
      <c r="F59" s="8"/>
      <c r="G59" s="4">
        <f t="shared" si="3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2"/>
        <v>0</v>
      </c>
      <c r="E60" s="8"/>
      <c r="F60" s="8"/>
      <c r="G60" s="4">
        <f t="shared" si="3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2"/>
        <v>0</v>
      </c>
      <c r="E61" s="8"/>
      <c r="F61" s="8"/>
      <c r="G61" s="4">
        <f t="shared" si="3"/>
        <v>0</v>
      </c>
      <c r="H61" s="8"/>
      <c r="I61" s="8"/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2"/>
        <v>0</v>
      </c>
      <c r="E62" s="8"/>
      <c r="F62" s="8"/>
      <c r="G62" s="4">
        <f t="shared" si="3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2"/>
        <v>0</v>
      </c>
      <c r="E63" s="8"/>
      <c r="F63" s="8"/>
      <c r="G63" s="4">
        <f t="shared" si="3"/>
        <v>0</v>
      </c>
      <c r="H63" s="8"/>
      <c r="I63" s="8"/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2"/>
        <v>0</v>
      </c>
      <c r="E64" s="8"/>
      <c r="F64" s="8"/>
      <c r="G64" s="4">
        <f t="shared" si="3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2"/>
        <v>0</v>
      </c>
      <c r="E65" s="8"/>
      <c r="F65" s="8"/>
      <c r="G65" s="4">
        <f t="shared" si="3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2"/>
        <v>0</v>
      </c>
      <c r="E66" s="8"/>
      <c r="F66" s="8"/>
      <c r="G66" s="4">
        <f t="shared" si="3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2"/>
        <v>0</v>
      </c>
      <c r="E67" s="8"/>
      <c r="F67" s="8"/>
      <c r="G67" s="4">
        <f t="shared" si="3"/>
        <v>0</v>
      </c>
      <c r="H67" s="8"/>
      <c r="I67" s="8"/>
    </row>
    <row r="68" spans="1:9" x14ac:dyDescent="0.2">
      <c r="A68" s="9" t="s">
        <v>148</v>
      </c>
      <c r="B68" s="10" t="s">
        <v>121</v>
      </c>
      <c r="C68" s="10" t="s">
        <v>121</v>
      </c>
      <c r="D68" s="4">
        <f t="shared" si="2"/>
        <v>0</v>
      </c>
      <c r="E68" s="8"/>
      <c r="F68" s="8"/>
      <c r="G68" s="4">
        <f t="shared" si="3"/>
        <v>0</v>
      </c>
      <c r="H68" s="8"/>
      <c r="I68" s="8"/>
    </row>
    <row r="69" spans="1:9" x14ac:dyDescent="0.2">
      <c r="A69" s="9" t="s">
        <v>149</v>
      </c>
      <c r="B69" s="10" t="s">
        <v>121</v>
      </c>
      <c r="C69" s="10" t="s">
        <v>121</v>
      </c>
      <c r="D69" s="4">
        <f t="shared" si="2"/>
        <v>0</v>
      </c>
      <c r="E69" s="8"/>
      <c r="F69" s="8"/>
      <c r="G69" s="4">
        <f t="shared" si="3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2"/>
        <v>0</v>
      </c>
      <c r="E70" s="8"/>
      <c r="F70" s="8"/>
      <c r="G70" s="4">
        <f t="shared" si="3"/>
        <v>0</v>
      </c>
      <c r="H70" s="8"/>
      <c r="I70" s="8"/>
    </row>
    <row r="71" spans="1:9" x14ac:dyDescent="0.2">
      <c r="A71" s="1" t="s">
        <v>45</v>
      </c>
      <c r="B71" s="4">
        <v>601</v>
      </c>
      <c r="C71" s="4">
        <v>601</v>
      </c>
      <c r="D71" s="4">
        <f t="shared" si="2"/>
        <v>600.20000000000005</v>
      </c>
      <c r="E71" s="4">
        <f>+E72+E76+E80+E81+E84+E82+E83</f>
        <v>600.20000000000005</v>
      </c>
      <c r="F71" s="4">
        <f>+F72+F76+F80+F81+F84+F82+F83</f>
        <v>0</v>
      </c>
      <c r="G71" s="4">
        <f t="shared" si="3"/>
        <v>600.20000000000005</v>
      </c>
      <c r="H71" s="4">
        <f>+H72+H76+H80+H81+H84+H82+H83</f>
        <v>600.20000000000005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2"/>
        <v>219.64</v>
      </c>
      <c r="E72" s="35">
        <f t="shared" ref="E72:F72" si="14">+E73+E74+E75</f>
        <v>219.64</v>
      </c>
      <c r="F72" s="35">
        <f t="shared" si="14"/>
        <v>0</v>
      </c>
      <c r="G72" s="4">
        <f t="shared" si="3"/>
        <v>219.64</v>
      </c>
      <c r="H72" s="35">
        <f t="shared" ref="H72:I72" si="15">+H73+H74+H75</f>
        <v>219.64</v>
      </c>
      <c r="I72" s="35">
        <f t="shared" si="15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2"/>
        <v>219.64</v>
      </c>
      <c r="E73" s="8">
        <v>219.64</v>
      </c>
      <c r="F73" s="8"/>
      <c r="G73" s="4">
        <f t="shared" si="3"/>
        <v>219.64</v>
      </c>
      <c r="H73" s="8">
        <v>219.64</v>
      </c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2"/>
        <v>0</v>
      </c>
      <c r="E74" s="8"/>
      <c r="F74" s="8"/>
      <c r="G74" s="4">
        <f t="shared" si="3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2"/>
        <v>0</v>
      </c>
      <c r="E75" s="8"/>
      <c r="F75" s="8"/>
      <c r="G75" s="4">
        <f t="shared" si="3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2"/>
        <v>380.56</v>
      </c>
      <c r="E76" s="35">
        <f t="shared" ref="E76:F76" si="16">+E77+E78+E79</f>
        <v>380.56</v>
      </c>
      <c r="F76" s="35">
        <f t="shared" si="16"/>
        <v>0</v>
      </c>
      <c r="G76" s="4">
        <f t="shared" si="3"/>
        <v>380.56</v>
      </c>
      <c r="H76" s="35">
        <f t="shared" ref="H76:I76" si="17">+H77+H78+H79</f>
        <v>380.56</v>
      </c>
      <c r="I76" s="35">
        <f t="shared" si="17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2"/>
        <v>0</v>
      </c>
      <c r="E77" s="8"/>
      <c r="F77" s="8"/>
      <c r="G77" s="4">
        <f t="shared" si="3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2"/>
        <v>380.56</v>
      </c>
      <c r="E78" s="8">
        <v>380.56</v>
      </c>
      <c r="F78" s="8"/>
      <c r="G78" s="4">
        <f t="shared" si="3"/>
        <v>380.56</v>
      </c>
      <c r="H78" s="8">
        <v>380.56</v>
      </c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2"/>
        <v>0</v>
      </c>
      <c r="E79" s="8"/>
      <c r="F79" s="8"/>
      <c r="G79" s="4">
        <f t="shared" si="3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2"/>
        <v>0</v>
      </c>
      <c r="E80" s="8"/>
      <c r="F80" s="8"/>
      <c r="G80" s="4">
        <f t="shared" si="3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8">+E81+F81</f>
        <v>0</v>
      </c>
      <c r="E81" s="8"/>
      <c r="F81" s="8"/>
      <c r="G81" s="4">
        <f t="shared" ref="G81:G144" si="19">+H81+I81</f>
        <v>0</v>
      </c>
      <c r="H81" s="8"/>
      <c r="I81" s="8"/>
    </row>
    <row r="82" spans="1:25" x14ac:dyDescent="0.2">
      <c r="A82" s="9" t="s">
        <v>146</v>
      </c>
      <c r="B82" s="10" t="s">
        <v>121</v>
      </c>
      <c r="C82" s="10" t="s">
        <v>121</v>
      </c>
      <c r="D82" s="4">
        <f t="shared" si="18"/>
        <v>0</v>
      </c>
      <c r="E82" s="8"/>
      <c r="F82" s="8"/>
      <c r="G82" s="4">
        <f t="shared" si="19"/>
        <v>0</v>
      </c>
      <c r="H82" s="8"/>
      <c r="I82" s="8"/>
    </row>
    <row r="83" spans="1:25" x14ac:dyDescent="0.2">
      <c r="A83" s="9" t="s">
        <v>147</v>
      </c>
      <c r="B83" s="10" t="s">
        <v>121</v>
      </c>
      <c r="C83" s="10" t="s">
        <v>121</v>
      </c>
      <c r="D83" s="4">
        <f t="shared" si="18"/>
        <v>0</v>
      </c>
      <c r="E83" s="8"/>
      <c r="F83" s="8"/>
      <c r="G83" s="4">
        <f t="shared" si="19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8"/>
        <v>0</v>
      </c>
      <c r="E84" s="8"/>
      <c r="F84" s="8"/>
      <c r="G84" s="4">
        <f t="shared" si="19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8"/>
        <v>0</v>
      </c>
      <c r="E85" s="4">
        <f t="shared" ref="E85:F85" si="20">+E86+E87+E88+E89</f>
        <v>0</v>
      </c>
      <c r="F85" s="4">
        <f t="shared" si="20"/>
        <v>0</v>
      </c>
      <c r="G85" s="4">
        <f t="shared" si="19"/>
        <v>0</v>
      </c>
      <c r="H85" s="4">
        <f t="shared" ref="H85:I85" si="21">+H86+H87+H88+H89</f>
        <v>0</v>
      </c>
      <c r="I85" s="4">
        <f t="shared" si="21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8"/>
        <v>0</v>
      </c>
      <c r="E86" s="8"/>
      <c r="F86" s="8"/>
      <c r="G86" s="4">
        <f t="shared" si="19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8"/>
        <v>0</v>
      </c>
      <c r="E87" s="8"/>
      <c r="F87" s="8"/>
      <c r="G87" s="4">
        <f t="shared" si="19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8"/>
        <v>0</v>
      </c>
      <c r="E88" s="8"/>
      <c r="F88" s="8"/>
      <c r="G88" s="4">
        <f t="shared" si="19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8"/>
        <v>0</v>
      </c>
      <c r="E89" s="8"/>
      <c r="F89" s="8"/>
      <c r="G89" s="4">
        <f t="shared" si="19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8"/>
        <v>0</v>
      </c>
      <c r="E90" s="4">
        <f t="shared" ref="E90:F90" si="22">+E91+E92+E93</f>
        <v>0</v>
      </c>
      <c r="F90" s="4">
        <f t="shared" si="22"/>
        <v>0</v>
      </c>
      <c r="G90" s="4">
        <f t="shared" si="19"/>
        <v>0</v>
      </c>
      <c r="H90" s="4">
        <f t="shared" ref="H90:I90" si="23">+H91+H92+H93</f>
        <v>0</v>
      </c>
      <c r="I90" s="4">
        <f t="shared" si="23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8"/>
        <v>0</v>
      </c>
      <c r="E91" s="8"/>
      <c r="F91" s="8"/>
      <c r="G91" s="4">
        <f t="shared" si="19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8"/>
        <v>0</v>
      </c>
      <c r="E92" s="8"/>
      <c r="F92" s="8"/>
      <c r="G92" s="4">
        <f t="shared" si="19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8"/>
        <v>0</v>
      </c>
      <c r="E93" s="8"/>
      <c r="F93" s="8"/>
      <c r="G93" s="4">
        <f t="shared" si="19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>
        <v>68</v>
      </c>
      <c r="C94" s="4">
        <v>68</v>
      </c>
      <c r="D94" s="4">
        <f t="shared" si="18"/>
        <v>56.47</v>
      </c>
      <c r="E94" s="4">
        <f>+E95+E96+E97+E98+E99+E100+E101+E102+E103+E104</f>
        <v>56.47</v>
      </c>
      <c r="F94" s="4">
        <f>+F95+F96+F97+F98+F99+F100+F101+F102+F103+F104</f>
        <v>0</v>
      </c>
      <c r="G94" s="4">
        <f t="shared" si="19"/>
        <v>56.47</v>
      </c>
      <c r="H94" s="4">
        <f>+H95+H96+H97+H98+H99+H100+H101+H102+H103+H104</f>
        <v>56.47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8"/>
        <v>0</v>
      </c>
      <c r="E95" s="8"/>
      <c r="F95" s="8"/>
      <c r="G95" s="4">
        <f t="shared" si="19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8"/>
        <v>0</v>
      </c>
      <c r="E96" s="8"/>
      <c r="F96" s="8"/>
      <c r="G96" s="4">
        <f t="shared" si="19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8"/>
        <v>0</v>
      </c>
      <c r="E97" s="8"/>
      <c r="F97" s="8"/>
      <c r="G97" s="4">
        <f t="shared" si="19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8"/>
        <v>0</v>
      </c>
      <c r="E98" s="8"/>
      <c r="F98" s="8"/>
      <c r="G98" s="4">
        <f t="shared" si="19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8"/>
        <v>56.47</v>
      </c>
      <c r="E99" s="8">
        <v>56.47</v>
      </c>
      <c r="F99" s="8"/>
      <c r="G99" s="4">
        <f t="shared" si="19"/>
        <v>56.47</v>
      </c>
      <c r="H99" s="8">
        <v>56.47</v>
      </c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8"/>
        <v>0</v>
      </c>
      <c r="E100" s="8"/>
      <c r="F100" s="8"/>
      <c r="G100" s="4">
        <f t="shared" si="19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8"/>
        <v>0</v>
      </c>
      <c r="E101" s="8"/>
      <c r="F101" s="8"/>
      <c r="G101" s="4">
        <f t="shared" si="19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8"/>
        <v>0</v>
      </c>
      <c r="E102" s="8"/>
      <c r="F102" s="8"/>
      <c r="G102" s="4">
        <f t="shared" si="19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8"/>
        <v>0</v>
      </c>
      <c r="E103" s="8"/>
      <c r="F103" s="8"/>
      <c r="G103" s="4">
        <f t="shared" si="19"/>
        <v>0</v>
      </c>
      <c r="H103" s="8"/>
      <c r="I103" s="8"/>
    </row>
    <row r="104" spans="1:25" s="5" customFormat="1" x14ac:dyDescent="0.2">
      <c r="A104" s="9" t="s">
        <v>145</v>
      </c>
      <c r="B104" s="10" t="s">
        <v>121</v>
      </c>
      <c r="C104" s="10" t="s">
        <v>121</v>
      </c>
      <c r="D104" s="4">
        <f t="shared" si="18"/>
        <v>0</v>
      </c>
      <c r="E104" s="8"/>
      <c r="F104" s="8"/>
      <c r="G104" s="4">
        <f t="shared" si="19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8"/>
        <v>0</v>
      </c>
      <c r="E105" s="8"/>
      <c r="F105" s="8"/>
      <c r="G105" s="4">
        <f t="shared" si="19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8"/>
        <v>0</v>
      </c>
      <c r="E106" s="4">
        <f t="shared" ref="E106:F106" si="24">+E107+E108+E109+E110+E111+E112+E113+E114+E115+E116+E117+E118+E119+E120</f>
        <v>0</v>
      </c>
      <c r="F106" s="4">
        <f t="shared" si="24"/>
        <v>0</v>
      </c>
      <c r="G106" s="4">
        <f t="shared" si="19"/>
        <v>0</v>
      </c>
      <c r="H106" s="4">
        <f t="shared" ref="H106:I106" si="25">+H107+H108+H109+H110+H111+H112+H113+H114+H115+H116+H117+H118+H119+H120</f>
        <v>0</v>
      </c>
      <c r="I106" s="4">
        <f t="shared" si="2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8"/>
        <v>0</v>
      </c>
      <c r="E107" s="8"/>
      <c r="F107" s="8"/>
      <c r="G107" s="4">
        <f t="shared" si="19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8"/>
        <v>0</v>
      </c>
      <c r="E108" s="8"/>
      <c r="F108" s="8"/>
      <c r="G108" s="4">
        <f t="shared" si="19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8"/>
        <v>0</v>
      </c>
      <c r="E109" s="8"/>
      <c r="F109" s="8"/>
      <c r="G109" s="4">
        <f t="shared" si="19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8"/>
        <v>0</v>
      </c>
      <c r="E110" s="8"/>
      <c r="F110" s="8"/>
      <c r="G110" s="4">
        <f t="shared" si="19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8"/>
        <v>0</v>
      </c>
      <c r="E111" s="8"/>
      <c r="F111" s="8"/>
      <c r="G111" s="4">
        <f t="shared" si="19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8"/>
        <v>0</v>
      </c>
      <c r="E112" s="8"/>
      <c r="F112" s="8"/>
      <c r="G112" s="4">
        <f t="shared" si="19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8"/>
        <v>0</v>
      </c>
      <c r="E113" s="8"/>
      <c r="F113" s="8"/>
      <c r="G113" s="4">
        <f t="shared" si="19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8"/>
        <v>0</v>
      </c>
      <c r="E114" s="8"/>
      <c r="F114" s="8"/>
      <c r="G114" s="4">
        <f t="shared" si="19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8"/>
        <v>0</v>
      </c>
      <c r="E115" s="8"/>
      <c r="F115" s="8"/>
      <c r="G115" s="4">
        <f t="shared" si="19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8"/>
        <v>0</v>
      </c>
      <c r="E116" s="8"/>
      <c r="F116" s="8"/>
      <c r="G116" s="4">
        <f t="shared" si="19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8"/>
        <v>0</v>
      </c>
      <c r="E117" s="8"/>
      <c r="F117" s="8"/>
      <c r="G117" s="4">
        <f t="shared" si="19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8"/>
        <v>0</v>
      </c>
      <c r="E118" s="8"/>
      <c r="F118" s="8"/>
      <c r="G118" s="4">
        <f t="shared" si="19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8"/>
        <v>0</v>
      </c>
      <c r="E119" s="8"/>
      <c r="F119" s="8"/>
      <c r="G119" s="4">
        <f t="shared" si="19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8"/>
        <v>0</v>
      </c>
      <c r="E120" s="8"/>
      <c r="F120" s="8"/>
      <c r="G120" s="4">
        <f t="shared" si="19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8"/>
        <v>0</v>
      </c>
      <c r="E121" s="4">
        <f t="shared" ref="E121:F121" si="26">+E122+E123</f>
        <v>0</v>
      </c>
      <c r="F121" s="4">
        <f t="shared" si="26"/>
        <v>0</v>
      </c>
      <c r="G121" s="4">
        <f t="shared" si="19"/>
        <v>0</v>
      </c>
      <c r="H121" s="4">
        <f t="shared" ref="H121:I121" si="27">+H122+H123</f>
        <v>0</v>
      </c>
      <c r="I121" s="4">
        <f t="shared" si="27"/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8"/>
        <v>0</v>
      </c>
      <c r="E122" s="8"/>
      <c r="F122" s="8"/>
      <c r="G122" s="4">
        <f t="shared" si="19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8"/>
        <v>0</v>
      </c>
      <c r="E123" s="8"/>
      <c r="F123" s="8"/>
      <c r="G123" s="4">
        <f t="shared" si="19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F124" si="28">+B125+B137+B142+B143</f>
        <v>0</v>
      </c>
      <c r="C124" s="4">
        <f t="shared" si="28"/>
        <v>0</v>
      </c>
      <c r="D124" s="4">
        <f t="shared" si="18"/>
        <v>0</v>
      </c>
      <c r="E124" s="4">
        <f t="shared" si="28"/>
        <v>0</v>
      </c>
      <c r="F124" s="4">
        <f t="shared" si="28"/>
        <v>0</v>
      </c>
      <c r="G124" s="4">
        <f t="shared" si="19"/>
        <v>0</v>
      </c>
      <c r="H124" s="4">
        <f t="shared" ref="H124:I124" si="29">+H125+H137+H142+H143</f>
        <v>0</v>
      </c>
      <c r="I124" s="4">
        <f t="shared" si="29"/>
        <v>0</v>
      </c>
    </row>
    <row r="125" spans="1:9" s="5" customFormat="1" x14ac:dyDescent="0.2">
      <c r="A125" s="43" t="s">
        <v>92</v>
      </c>
      <c r="B125" s="4">
        <f t="shared" ref="B125:F125" si="30">+B128+B126</f>
        <v>0</v>
      </c>
      <c r="C125" s="4">
        <f t="shared" si="30"/>
        <v>0</v>
      </c>
      <c r="D125" s="4">
        <f t="shared" si="18"/>
        <v>0</v>
      </c>
      <c r="E125" s="4">
        <f t="shared" si="30"/>
        <v>0</v>
      </c>
      <c r="F125" s="4">
        <f t="shared" si="30"/>
        <v>0</v>
      </c>
      <c r="G125" s="4">
        <f t="shared" si="19"/>
        <v>0</v>
      </c>
      <c r="H125" s="4">
        <f t="shared" ref="H125:I125" si="31">+H128+H126</f>
        <v>0</v>
      </c>
      <c r="I125" s="4">
        <f t="shared" si="31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8"/>
        <v>0</v>
      </c>
      <c r="E126" s="4">
        <f t="shared" ref="E126:I126" si="32">+E127</f>
        <v>0</v>
      </c>
      <c r="F126" s="4">
        <f t="shared" si="32"/>
        <v>0</v>
      </c>
      <c r="G126" s="4">
        <f t="shared" si="19"/>
        <v>0</v>
      </c>
      <c r="H126" s="4">
        <f t="shared" si="32"/>
        <v>0</v>
      </c>
      <c r="I126" s="4">
        <f t="shared" si="32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8"/>
        <v>0</v>
      </c>
      <c r="E127" s="8"/>
      <c r="F127" s="8"/>
      <c r="G127" s="4">
        <f t="shared" si="19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8"/>
        <v>0</v>
      </c>
      <c r="E128" s="4">
        <f t="shared" ref="E128:F128" si="33">+E129+E130+E131+E132+E133++E134+E135+E136</f>
        <v>0</v>
      </c>
      <c r="F128" s="4">
        <f t="shared" si="33"/>
        <v>0</v>
      </c>
      <c r="G128" s="4">
        <f t="shared" si="19"/>
        <v>0</v>
      </c>
      <c r="H128" s="4">
        <f t="shared" ref="H128:I128" si="34">+H129+H130+H131+H132+H133++H134+H135+H136</f>
        <v>0</v>
      </c>
      <c r="I128" s="4">
        <f t="shared" si="34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8"/>
        <v>0</v>
      </c>
      <c r="E129" s="8"/>
      <c r="F129" s="8"/>
      <c r="G129" s="4">
        <f t="shared" si="19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8"/>
        <v>0</v>
      </c>
      <c r="E130" s="8"/>
      <c r="F130" s="8"/>
      <c r="G130" s="4">
        <f t="shared" si="19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8"/>
        <v>0</v>
      </c>
      <c r="E131" s="8"/>
      <c r="F131" s="8"/>
      <c r="G131" s="4">
        <f t="shared" si="19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8"/>
        <v>0</v>
      </c>
      <c r="E132" s="8"/>
      <c r="F132" s="8"/>
      <c r="G132" s="4">
        <f t="shared" si="19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8"/>
        <v>0</v>
      </c>
      <c r="E133" s="8"/>
      <c r="F133" s="8"/>
      <c r="G133" s="4">
        <f t="shared" si="19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8"/>
        <v>0</v>
      </c>
      <c r="E134" s="8"/>
      <c r="F134" s="8"/>
      <c r="G134" s="4">
        <f t="shared" si="19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8"/>
        <v>0</v>
      </c>
      <c r="E135" s="8"/>
      <c r="F135" s="8"/>
      <c r="G135" s="4">
        <f t="shared" si="19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8"/>
        <v>0</v>
      </c>
      <c r="E136" s="8"/>
      <c r="F136" s="8"/>
      <c r="G136" s="4">
        <f t="shared" si="19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9"/>
        <v>0</v>
      </c>
      <c r="H137" s="4">
        <f>+H138+H139+H140+H141</f>
        <v>0</v>
      </c>
      <c r="I137" s="4">
        <f>+I138+I139+I140+I141</f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8"/>
        <v>0</v>
      </c>
      <c r="E138" s="8"/>
      <c r="F138" s="8"/>
      <c r="G138" s="4">
        <f t="shared" si="19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8"/>
        <v>0</v>
      </c>
      <c r="E139" s="8"/>
      <c r="F139" s="8"/>
      <c r="G139" s="4">
        <f t="shared" si="19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8"/>
        <v>0</v>
      </c>
      <c r="E140" s="8"/>
      <c r="F140" s="8"/>
      <c r="G140" s="4">
        <f t="shared" si="19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8"/>
        <v>0</v>
      </c>
      <c r="E141" s="8"/>
      <c r="F141" s="8"/>
      <c r="G141" s="4">
        <f t="shared" si="19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8"/>
        <v>0</v>
      </c>
      <c r="E142" s="8"/>
      <c r="F142" s="8"/>
      <c r="G142" s="4">
        <f t="shared" si="19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8"/>
        <v>0</v>
      </c>
      <c r="E143" s="8"/>
      <c r="F143" s="8"/>
      <c r="G143" s="4">
        <f t="shared" si="19"/>
        <v>0</v>
      </c>
      <c r="H143" s="8"/>
      <c r="I143" s="8"/>
    </row>
    <row r="144" spans="1:9" s="5" customFormat="1" x14ac:dyDescent="0.2">
      <c r="A144" s="44" t="s">
        <v>108</v>
      </c>
      <c r="B144" s="4">
        <v>3824</v>
      </c>
      <c r="C144" s="7">
        <v>3824</v>
      </c>
      <c r="D144" s="4">
        <f t="shared" si="18"/>
        <v>1900</v>
      </c>
      <c r="E144" s="8"/>
      <c r="F144" s="8">
        <v>1900</v>
      </c>
      <c r="G144" s="4">
        <f t="shared" si="19"/>
        <v>1900</v>
      </c>
      <c r="H144" s="8"/>
      <c r="I144" s="8">
        <v>1900</v>
      </c>
    </row>
    <row r="145" spans="1:9" s="5" customFormat="1" x14ac:dyDescent="0.2">
      <c r="A145" s="3" t="s">
        <v>143</v>
      </c>
      <c r="B145" s="4">
        <f>+B146</f>
        <v>0</v>
      </c>
      <c r="C145" s="4">
        <f t="shared" ref="C145:I145" si="35">+C146</f>
        <v>0</v>
      </c>
      <c r="D145" s="4">
        <f t="shared" si="35"/>
        <v>0</v>
      </c>
      <c r="E145" s="4">
        <f t="shared" si="35"/>
        <v>0</v>
      </c>
      <c r="F145" s="4">
        <f t="shared" si="35"/>
        <v>0</v>
      </c>
      <c r="G145" s="4">
        <f t="shared" si="35"/>
        <v>0</v>
      </c>
      <c r="H145" s="4">
        <f t="shared" si="35"/>
        <v>0</v>
      </c>
      <c r="I145" s="4">
        <f t="shared" si="35"/>
        <v>0</v>
      </c>
    </row>
    <row r="146" spans="1:9" s="5" customFormat="1" x14ac:dyDescent="0.2">
      <c r="A146" s="6" t="s">
        <v>144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3134</v>
      </c>
      <c r="C147" s="4">
        <f t="shared" ref="C147:G147" si="36">+C148+C149+C152+C150+C151</f>
        <v>3134</v>
      </c>
      <c r="D147" s="4">
        <f t="shared" si="36"/>
        <v>2350.8000000000002</v>
      </c>
      <c r="E147" s="4">
        <f t="shared" si="36"/>
        <v>1837.6</v>
      </c>
      <c r="F147" s="4">
        <f t="shared" si="36"/>
        <v>513.20000000000005</v>
      </c>
      <c r="G147" s="4">
        <f t="shared" si="36"/>
        <v>2350.8000000000002</v>
      </c>
      <c r="H147" s="4">
        <f t="shared" ref="H147:I147" si="37">+H148+H149+H152+H150+H151</f>
        <v>1837.6</v>
      </c>
      <c r="I147" s="4">
        <f t="shared" si="37"/>
        <v>513.20000000000005</v>
      </c>
    </row>
    <row r="148" spans="1:9" s="5" customFormat="1" x14ac:dyDescent="0.2">
      <c r="A148" s="2" t="s">
        <v>111</v>
      </c>
      <c r="B148" s="4">
        <v>3134</v>
      </c>
      <c r="C148" s="7">
        <v>3134</v>
      </c>
      <c r="D148" s="4">
        <f t="shared" ref="D148:D152" si="38">+E148+F148</f>
        <v>2350.8000000000002</v>
      </c>
      <c r="E148" s="8">
        <v>1837.6</v>
      </c>
      <c r="F148" s="8">
        <v>513.20000000000005</v>
      </c>
      <c r="G148" s="4">
        <f t="shared" ref="G148:G152" si="39">+H148+I148</f>
        <v>2350.8000000000002</v>
      </c>
      <c r="H148" s="8">
        <v>1837.6</v>
      </c>
      <c r="I148" s="8">
        <v>513.20000000000005</v>
      </c>
    </row>
    <row r="149" spans="1:9" s="5" customFormat="1" x14ac:dyDescent="0.2">
      <c r="A149" s="2" t="s">
        <v>137</v>
      </c>
      <c r="B149" s="4"/>
      <c r="C149" s="7"/>
      <c r="D149" s="4">
        <f t="shared" si="38"/>
        <v>0</v>
      </c>
      <c r="E149" s="8"/>
      <c r="F149" s="8"/>
      <c r="G149" s="4">
        <f t="shared" si="39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38"/>
        <v>0</v>
      </c>
      <c r="E150" s="8"/>
      <c r="F150" s="8"/>
      <c r="G150" s="4">
        <f t="shared" si="39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38"/>
        <v>0</v>
      </c>
      <c r="E151" s="8"/>
      <c r="F151" s="8"/>
      <c r="G151" s="4">
        <f t="shared" si="39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38"/>
        <v>0</v>
      </c>
      <c r="E152" s="8"/>
      <c r="F152" s="8"/>
      <c r="G152" s="4">
        <f t="shared" si="39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G153" si="40">+B10+B17+B30+B33+B70+B71+B85+B90+B94+B105+B106+B121+B124+B144+B145</f>
        <v>13790</v>
      </c>
      <c r="C153" s="4">
        <f t="shared" si="40"/>
        <v>13790</v>
      </c>
      <c r="D153" s="4">
        <f t="shared" si="40"/>
        <v>8534.36</v>
      </c>
      <c r="E153" s="4">
        <f t="shared" si="40"/>
        <v>1308.93</v>
      </c>
      <c r="F153" s="4">
        <f t="shared" si="40"/>
        <v>7225.43</v>
      </c>
      <c r="G153" s="4">
        <f t="shared" si="40"/>
        <v>8534.36</v>
      </c>
      <c r="H153" s="4">
        <f t="shared" ref="H153:I153" si="41">+H10+H17+H30+H33+H70+H71+H85+H90+H94+H105+H106+H121+H124+H144+H145</f>
        <v>1308.93</v>
      </c>
      <c r="I153" s="4">
        <f t="shared" si="41"/>
        <v>7225.43</v>
      </c>
    </row>
    <row r="154" spans="1:9" s="5" customFormat="1" ht="12.75" customHeight="1" x14ac:dyDescent="0.2">
      <c r="A154" s="44" t="s">
        <v>112</v>
      </c>
      <c r="B154" s="4">
        <f t="shared" ref="B154:G154" si="42">B11+B18+B30+B37+B70+B71+B122+B90</f>
        <v>9498</v>
      </c>
      <c r="C154" s="4">
        <f t="shared" si="42"/>
        <v>9498</v>
      </c>
      <c r="D154" s="4">
        <f t="shared" si="42"/>
        <v>4423.16</v>
      </c>
      <c r="E154" s="4">
        <f t="shared" si="42"/>
        <v>603.46</v>
      </c>
      <c r="F154" s="4">
        <f t="shared" si="42"/>
        <v>3819.7</v>
      </c>
      <c r="G154" s="4">
        <f t="shared" si="42"/>
        <v>4423.16</v>
      </c>
      <c r="H154" s="4">
        <f t="shared" ref="H154:I154" si="43">H11+H18+H30+H37+H70+H71+H122+H90</f>
        <v>603.46</v>
      </c>
      <c r="I154" s="4">
        <f t="shared" si="43"/>
        <v>3819.7</v>
      </c>
    </row>
    <row r="155" spans="1:9" s="5" customFormat="1" x14ac:dyDescent="0.2">
      <c r="A155" s="44" t="s">
        <v>113</v>
      </c>
      <c r="B155" s="4">
        <f t="shared" ref="B155:G155" si="44">B13++B19+B23+B85+B94+B105+B106+B123+B124-B126+B34</f>
        <v>468</v>
      </c>
      <c r="C155" s="4">
        <f t="shared" si="44"/>
        <v>468</v>
      </c>
      <c r="D155" s="4">
        <f t="shared" si="44"/>
        <v>323.08000000000004</v>
      </c>
      <c r="E155" s="4">
        <f t="shared" si="44"/>
        <v>56.47</v>
      </c>
      <c r="F155" s="4">
        <f t="shared" si="44"/>
        <v>266.61</v>
      </c>
      <c r="G155" s="4">
        <f t="shared" si="44"/>
        <v>323.08000000000004</v>
      </c>
      <c r="H155" s="4">
        <f t="shared" ref="H155:I155" si="45">H13++H19+H23+H85+H94+H105+H106+H123+H124-H126+H34</f>
        <v>56.47</v>
      </c>
      <c r="I155" s="4">
        <f t="shared" si="45"/>
        <v>266.61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156</v>
      </c>
      <c r="B158" s="89"/>
      <c r="C158" s="90"/>
      <c r="D158" s="88" t="s">
        <v>157</v>
      </c>
      <c r="E158" s="90"/>
      <c r="F158" s="90"/>
      <c r="G158" s="91"/>
      <c r="H158" s="92" t="s">
        <v>158</v>
      </c>
      <c r="I158" s="93"/>
    </row>
    <row r="159" spans="1:9" x14ac:dyDescent="0.2">
      <c r="A159" s="92" t="s">
        <v>159</v>
      </c>
      <c r="B159" s="94"/>
      <c r="C159" s="95"/>
      <c r="D159" s="92" t="s">
        <v>160</v>
      </c>
      <c r="E159" s="92"/>
      <c r="F159" s="92"/>
      <c r="G159" s="91"/>
      <c r="H159" s="92" t="s">
        <v>161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87"/>
  <sheetViews>
    <sheetView view="pageBreakPreview" zoomScale="98" zoomScaleNormal="100" zoomScaleSheetLayoutView="98" workbookViewId="0">
      <pane xSplit="1" ySplit="8" topLeftCell="B15" activePane="bottomRight" state="frozen"/>
      <selection activeCell="A38" sqref="A38"/>
      <selection pane="topRight" activeCell="A38" sqref="A38"/>
      <selection pane="bottomLeft" activeCell="A38" sqref="A38"/>
      <selection pane="bottomRight" activeCell="G13" sqref="G13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155</v>
      </c>
      <c r="B1" s="22"/>
    </row>
    <row r="2" spans="1:9" x14ac:dyDescent="0.2">
      <c r="B2" s="23"/>
      <c r="C2" s="24"/>
    </row>
    <row r="3" spans="1:9" ht="16.5" x14ac:dyDescent="0.2">
      <c r="A3" s="101" t="s">
        <v>154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142</v>
      </c>
      <c r="C7" s="103" t="s">
        <v>163</v>
      </c>
      <c r="D7" s="100" t="s">
        <v>165</v>
      </c>
      <c r="E7" s="99"/>
      <c r="F7" s="99"/>
      <c r="G7" s="100" t="s">
        <v>166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 x14ac:dyDescent="0.2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 x14ac:dyDescent="0.2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34" t="s">
        <v>9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6" t="s">
        <v>10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7" t="s">
        <v>11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120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9" t="s">
        <v>19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8" t="s">
        <v>128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129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150</v>
      </c>
      <c r="B55" s="10" t="s">
        <v>121</v>
      </c>
      <c r="C55" s="10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151</v>
      </c>
      <c r="B57" s="10" t="s">
        <v>121</v>
      </c>
      <c r="C57" s="10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148</v>
      </c>
      <c r="B68" s="10" t="s">
        <v>121</v>
      </c>
      <c r="C68" s="10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149</v>
      </c>
      <c r="B69" s="10" t="s">
        <v>121</v>
      </c>
      <c r="C69" s="10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 x14ac:dyDescent="0.2">
      <c r="A82" s="9" t="s">
        <v>146</v>
      </c>
      <c r="B82" s="10" t="s">
        <v>121</v>
      </c>
      <c r="C82" s="10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 x14ac:dyDescent="0.2">
      <c r="A83" s="9" t="s">
        <v>147</v>
      </c>
      <c r="B83" s="10" t="s">
        <v>121</v>
      </c>
      <c r="C83" s="10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 x14ac:dyDescent="0.2">
      <c r="A104" s="9" t="s">
        <v>145</v>
      </c>
      <c r="B104" s="10" t="s">
        <v>121</v>
      </c>
      <c r="C104" s="10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s="5" customFormat="1" x14ac:dyDescent="0.2">
      <c r="A125" s="43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 x14ac:dyDescent="0.2">
      <c r="A144" s="44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 x14ac:dyDescent="0.2">
      <c r="A145" s="3" t="s">
        <v>143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s="5" customFormat="1" x14ac:dyDescent="0.2">
      <c r="A146" s="6" t="s">
        <v>144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s="5" customFormat="1" x14ac:dyDescent="0.2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 s="5" customFormat="1" x14ac:dyDescent="0.2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s="5" customFormat="1" ht="12.75" customHeight="1" x14ac:dyDescent="0.2">
      <c r="A154" s="44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 s="5" customFormat="1" x14ac:dyDescent="0.2">
      <c r="A155" s="44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156</v>
      </c>
      <c r="B158" s="89"/>
      <c r="C158" s="90"/>
      <c r="D158" s="88" t="s">
        <v>157</v>
      </c>
      <c r="E158" s="90"/>
      <c r="F158" s="90"/>
      <c r="G158" s="91"/>
      <c r="H158" s="92" t="s">
        <v>158</v>
      </c>
      <c r="I158" s="93"/>
    </row>
    <row r="159" spans="1:9" x14ac:dyDescent="0.2">
      <c r="A159" s="92" t="s">
        <v>159</v>
      </c>
      <c r="B159" s="94"/>
      <c r="C159" s="95"/>
      <c r="D159" s="92" t="s">
        <v>160</v>
      </c>
      <c r="E159" s="92"/>
      <c r="F159" s="92"/>
      <c r="G159" s="91"/>
      <c r="H159" s="92" t="s">
        <v>161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Adrian BETIU</cp:lastModifiedBy>
  <cp:lastPrinted>2022-12-20T08:11:48Z</cp:lastPrinted>
  <dcterms:created xsi:type="dcterms:W3CDTF">2019-05-16T07:12:22Z</dcterms:created>
  <dcterms:modified xsi:type="dcterms:W3CDTF">2023-03-14T11:03:01Z</dcterms:modified>
</cp:coreProperties>
</file>